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gármester\Desktop\2025\PÁLYÁZATOK\Magyar Falu Program\2024-es projekt\"/>
    </mc:Choice>
  </mc:AlternateContent>
  <xr:revisionPtr revIDLastSave="0" documentId="13_ncr:1_{BBDC76E5-2685-43FE-ACCD-94E780D0BB83}" xr6:coauthVersionLast="47" xr6:coauthVersionMax="47" xr10:uidLastSave="{00000000-0000-0000-0000-000000000000}"/>
  <bookViews>
    <workbookView xWindow="-120" yWindow="-120" windowWidth="29040" windowHeight="15720" tabRatio="795" xr2:uid="{C81A14A1-6277-4FAE-A3B4-AF7D0EB18CCC}"/>
  </bookViews>
  <sheets>
    <sheet name="Összesítő" sheetId="3" r:id="rId1"/>
    <sheet name="Organizációs költségek" sheetId="7" r:id="rId2"/>
    <sheet name="Bontási munkálatok" sheetId="4" r:id="rId3"/>
    <sheet name="Gépészeti munkálatok" sheetId="5" r:id="rId4"/>
    <sheet name="Elektromosság" sheetId="6" r:id="rId5"/>
    <sheet name="Színpad felújítási munkálatok" sheetId="10" r:id="rId6"/>
    <sheet name="Vizesblokkok felújítása" sheetId="1" r:id="rId7"/>
    <sheet name="Szárazépítés - Festés " sheetId="9" r:id="rId8"/>
    <sheet name="Szaniterek" sheetId="2" r:id="rId9"/>
  </sheets>
  <definedNames>
    <definedName name="_xlnm.Print_Area" localSheetId="2">'Bontási munkálatok'!$A$1:$H$11</definedName>
    <definedName name="_xlnm.Print_Area" localSheetId="0">Összesítő!$A$1:$F$59</definedName>
    <definedName name="_xlnm.Print_Area" localSheetId="5">'Színpad felújítási munkálatok'!$A$1:$H$7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6" l="1"/>
  <c r="G12" i="6"/>
  <c r="H6" i="10"/>
  <c r="G6" i="10"/>
  <c r="H5" i="10"/>
  <c r="G5" i="10"/>
  <c r="H4" i="10"/>
  <c r="G4" i="10"/>
  <c r="G7" i="10" s="1"/>
  <c r="H3" i="10"/>
  <c r="G3" i="10"/>
  <c r="H7" i="10" l="1"/>
  <c r="D28" i="3"/>
  <c r="E28" i="3"/>
  <c r="F28" i="3" l="1"/>
  <c r="H5" i="1" l="1"/>
  <c r="G5" i="1"/>
  <c r="G8" i="1" l="1"/>
  <c r="H8" i="1"/>
  <c r="C7" i="9"/>
  <c r="H7" i="9" s="1"/>
  <c r="C6" i="9"/>
  <c r="G6" i="9" s="1"/>
  <c r="C4" i="9"/>
  <c r="H4" i="9" s="1"/>
  <c r="G5" i="7"/>
  <c r="H5" i="7"/>
  <c r="H8" i="9"/>
  <c r="G8" i="9"/>
  <c r="H5" i="9"/>
  <c r="G5" i="9"/>
  <c r="H3" i="9"/>
  <c r="G3" i="9"/>
  <c r="H16" i="6"/>
  <c r="G16" i="6"/>
  <c r="H6" i="2"/>
  <c r="H7" i="2"/>
  <c r="G6" i="2"/>
  <c r="G7" i="2"/>
  <c r="G9" i="2"/>
  <c r="H9" i="2"/>
  <c r="G10" i="2"/>
  <c r="G11" i="2"/>
  <c r="H10" i="2"/>
  <c r="H8" i="2"/>
  <c r="G8" i="2"/>
  <c r="H4" i="1"/>
  <c r="G4" i="1"/>
  <c r="H8" i="7"/>
  <c r="G8" i="7"/>
  <c r="H3" i="1"/>
  <c r="G3" i="1"/>
  <c r="H6" i="4"/>
  <c r="G6" i="4"/>
  <c r="H9" i="6"/>
  <c r="G9" i="6"/>
  <c r="G10" i="6"/>
  <c r="H10" i="6"/>
  <c r="G7" i="6"/>
  <c r="H7" i="6"/>
  <c r="H3" i="6"/>
  <c r="G3" i="6"/>
  <c r="G4" i="6"/>
  <c r="H4" i="6"/>
  <c r="J55" i="5"/>
  <c r="H44" i="5"/>
  <c r="J44" i="5" s="1"/>
  <c r="H45" i="5"/>
  <c r="J45" i="5" s="1"/>
  <c r="H46" i="5"/>
  <c r="J46" i="5" s="1"/>
  <c r="H47" i="5"/>
  <c r="J47" i="5" s="1"/>
  <c r="H48" i="5"/>
  <c r="J48" i="5" s="1"/>
  <c r="H49" i="5"/>
  <c r="J49" i="5" s="1"/>
  <c r="H50" i="5"/>
  <c r="J50" i="5" s="1"/>
  <c r="H51" i="5"/>
  <c r="J51" i="5" s="1"/>
  <c r="H52" i="5"/>
  <c r="J52" i="5" s="1"/>
  <c r="H53" i="5"/>
  <c r="J53" i="5" s="1"/>
  <c r="H43" i="5"/>
  <c r="J43" i="5" s="1"/>
  <c r="J40" i="5"/>
  <c r="H36" i="5"/>
  <c r="J36" i="5" s="1"/>
  <c r="H37" i="5"/>
  <c r="J37" i="5" s="1"/>
  <c r="H38" i="5"/>
  <c r="J38" i="5" s="1"/>
  <c r="H35" i="5"/>
  <c r="J35" i="5" s="1"/>
  <c r="I31" i="5"/>
  <c r="I32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I6" i="5"/>
  <c r="H6" i="5"/>
  <c r="I5" i="5"/>
  <c r="H5" i="5"/>
  <c r="I4" i="5"/>
  <c r="H4" i="5"/>
  <c r="H6" i="9" l="1"/>
  <c r="H9" i="9" s="1"/>
  <c r="E30" i="3" s="1"/>
  <c r="H57" i="5"/>
  <c r="D26" i="3" s="1"/>
  <c r="J32" i="5"/>
  <c r="I57" i="5"/>
  <c r="E26" i="3" s="1"/>
  <c r="G4" i="9"/>
  <c r="G9" i="9" s="1"/>
  <c r="G7" i="9"/>
  <c r="J31" i="5"/>
  <c r="J23" i="5"/>
  <c r="J28" i="5"/>
  <c r="J17" i="5"/>
  <c r="J8" i="5"/>
  <c r="J14" i="5"/>
  <c r="J22" i="5"/>
  <c r="J16" i="5"/>
  <c r="J9" i="5"/>
  <c r="J15" i="5"/>
  <c r="J27" i="5"/>
  <c r="J26" i="5"/>
  <c r="J18" i="5"/>
  <c r="J12" i="5"/>
  <c r="J6" i="5"/>
  <c r="J20" i="5"/>
  <c r="J11" i="5"/>
  <c r="J29" i="5"/>
  <c r="J4" i="5"/>
  <c r="J5" i="5"/>
  <c r="J21" i="5"/>
  <c r="J24" i="5"/>
  <c r="J25" i="5"/>
  <c r="J7" i="5"/>
  <c r="J10" i="5"/>
  <c r="J13" i="5"/>
  <c r="J19" i="5"/>
  <c r="J30" i="5"/>
  <c r="J57" i="5" l="1"/>
  <c r="D30" i="3"/>
  <c r="F30" i="3" s="1"/>
  <c r="H20" i="1" l="1"/>
  <c r="G20" i="1"/>
  <c r="H6" i="6"/>
  <c r="G6" i="6"/>
  <c r="H19" i="1"/>
  <c r="G19" i="1"/>
  <c r="H17" i="1" l="1"/>
  <c r="G17" i="1"/>
  <c r="H7" i="7"/>
  <c r="G7" i="7"/>
  <c r="H6" i="7"/>
  <c r="G6" i="7"/>
  <c r="H4" i="7"/>
  <c r="G4" i="7"/>
  <c r="H3" i="7"/>
  <c r="G3" i="7"/>
  <c r="H2" i="7"/>
  <c r="G2" i="7"/>
  <c r="H9" i="7" l="1"/>
  <c r="G9" i="7"/>
  <c r="E24" i="3"/>
  <c r="D24" i="3"/>
  <c r="F24" i="3" l="1"/>
  <c r="G5" i="6"/>
  <c r="H5" i="6"/>
  <c r="H18" i="6"/>
  <c r="G18" i="6"/>
  <c r="H17" i="6"/>
  <c r="G17" i="6"/>
  <c r="H14" i="6"/>
  <c r="G14" i="6"/>
  <c r="H15" i="6"/>
  <c r="G15" i="6"/>
  <c r="H13" i="6"/>
  <c r="G13" i="6"/>
  <c r="H11" i="6"/>
  <c r="G11" i="6"/>
  <c r="H8" i="6"/>
  <c r="G8" i="6"/>
  <c r="H2" i="6"/>
  <c r="G2" i="6"/>
  <c r="H7" i="4"/>
  <c r="G7" i="4"/>
  <c r="G19" i="6" l="1"/>
  <c r="D27" i="3" s="1"/>
  <c r="H19" i="6"/>
  <c r="E27" i="3"/>
  <c r="H8" i="4"/>
  <c r="G8" i="4"/>
  <c r="H10" i="4"/>
  <c r="G10" i="4"/>
  <c r="H9" i="4"/>
  <c r="G9" i="4"/>
  <c r="H5" i="4"/>
  <c r="G5" i="4"/>
  <c r="H4" i="4"/>
  <c r="G4" i="4"/>
  <c r="H15" i="1"/>
  <c r="G15" i="1"/>
  <c r="H12" i="1"/>
  <c r="G12" i="1"/>
  <c r="G11" i="4" l="1"/>
  <c r="H11" i="4"/>
  <c r="E25" i="3" s="1"/>
  <c r="D25" i="3"/>
  <c r="F27" i="3"/>
  <c r="F25" i="3" l="1"/>
  <c r="F26" i="3"/>
  <c r="H14" i="1"/>
  <c r="G14" i="1"/>
  <c r="H14" i="2" l="1"/>
  <c r="G14" i="2"/>
  <c r="H13" i="2"/>
  <c r="G13" i="2"/>
  <c r="H12" i="2"/>
  <c r="G12" i="2"/>
  <c r="H11" i="2"/>
  <c r="H5" i="2"/>
  <c r="G5" i="2"/>
  <c r="H4" i="2"/>
  <c r="G4" i="2"/>
  <c r="H3" i="2"/>
  <c r="G3" i="2"/>
  <c r="G15" i="2" s="1"/>
  <c r="H18" i="1"/>
  <c r="G18" i="1"/>
  <c r="H16" i="1"/>
  <c r="G16" i="1"/>
  <c r="H13" i="1"/>
  <c r="G13" i="1"/>
  <c r="H11" i="1"/>
  <c r="G11" i="1"/>
  <c r="H10" i="1"/>
  <c r="G10" i="1"/>
  <c r="H9" i="1"/>
  <c r="G9" i="1"/>
  <c r="H7" i="1"/>
  <c r="G7" i="1"/>
  <c r="H6" i="1"/>
  <c r="G6" i="1"/>
  <c r="H15" i="2" l="1"/>
  <c r="E31" i="3" s="1"/>
  <c r="H21" i="1"/>
  <c r="E29" i="3" s="1"/>
  <c r="G21" i="1"/>
  <c r="D29" i="3" s="1"/>
  <c r="D31" i="3"/>
  <c r="E33" i="3" l="1"/>
  <c r="D33" i="3"/>
  <c r="D34" i="3" s="1"/>
  <c r="D36" i="3" s="1"/>
  <c r="F29" i="3"/>
  <c r="F31" i="3"/>
  <c r="F33" i="3" l="1"/>
  <c r="F34" i="3" s="1"/>
  <c r="E34" i="3"/>
  <c r="E36" i="3" s="1"/>
  <c r="F36" i="3" s="1"/>
</calcChain>
</file>

<file path=xl/sharedStrings.xml><?xml version="1.0" encoding="utf-8"?>
<sst xmlns="http://schemas.openxmlformats.org/spreadsheetml/2006/main" count="461" uniqueCount="207">
  <si>
    <t>Ssz.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</si>
  <si>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</si>
  <si>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</si>
  <si>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</si>
  <si>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</si>
  <si>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</si>
  <si>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</si>
  <si>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</si>
  <si>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1.</t>
  </si>
  <si>
    <t>m2</t>
  </si>
  <si>
    <t>2.</t>
  </si>
  <si>
    <t>3.</t>
  </si>
  <si>
    <t>4.</t>
  </si>
  <si>
    <t>5.</t>
  </si>
  <si>
    <t>db</t>
  </si>
  <si>
    <t>6.</t>
  </si>
  <si>
    <t>7.</t>
  </si>
  <si>
    <t>8.</t>
  </si>
  <si>
    <t>9.</t>
  </si>
  <si>
    <t>10.</t>
  </si>
  <si>
    <t>11.</t>
  </si>
  <si>
    <t>12.</t>
  </si>
  <si>
    <t>Vizesblokkok oldalfalainak és aljzatainak alapozása, Mapei Primer G műgyanta bázisú alapozó használatával</t>
  </si>
  <si>
    <t>13.</t>
  </si>
  <si>
    <t>14.</t>
  </si>
  <si>
    <t>16.</t>
  </si>
  <si>
    <t>Összesen:</t>
  </si>
  <si>
    <t>Féfi mosdó Piszoár elválasztó fal, porcelán CeraStyle design</t>
  </si>
  <si>
    <t>Férfi mosdó, 1,50 pult, 80cm-es mosdó tál, szekrénnyel, tükörrel, egyedileg gyártott bútor, komplettre szerelve,</t>
  </si>
  <si>
    <t>Női mosdó 1,65 pult, 2 db 80 cm-es mosdóval tükörrel, egyedileg gyártott bútor, komplettre szerelve</t>
  </si>
  <si>
    <t xml:space="preserve">Wc kefe IKEA  BAREN , rozsdamentes </t>
  </si>
  <si>
    <t>Wc papír tartó IKEA KALKGRUND</t>
  </si>
  <si>
    <t>Kéztörlő adagoló papíros kivitel NOVOCLEAN fehér , hajtogatott papírtörlő adagoló</t>
  </si>
  <si>
    <t>Ajtó ütközők  szálcsiszolt acél,gumi ütközésvédelemmel</t>
  </si>
  <si>
    <t>Árajánlatot adó cég neve:</t>
  </si>
  <si>
    <t>Árajánlatot adó cég címe:</t>
  </si>
  <si>
    <t>Cég képviselője:</t>
  </si>
  <si>
    <t xml:space="preserve">Elérhetősége: </t>
  </si>
  <si>
    <t xml:space="preserve"> e-mail címe</t>
  </si>
  <si>
    <t>Cég adószáma:</t>
  </si>
  <si>
    <t>Cégjegyzék szám:</t>
  </si>
  <si>
    <t>Árajánlatkérő:</t>
  </si>
  <si>
    <t>Árajánlatkérő címe:</t>
  </si>
  <si>
    <t>2624 Szokolya Fő út 83.</t>
  </si>
  <si>
    <t>Árajánlatkérő képviselője:</t>
  </si>
  <si>
    <t>Munka terület:</t>
  </si>
  <si>
    <t>Munka terület címe:</t>
  </si>
  <si>
    <t>2624 Szokolya Fő út 16. Hrsz:661</t>
  </si>
  <si>
    <t>Munkanem megnevezése</t>
  </si>
  <si>
    <t>Anyag összege</t>
  </si>
  <si>
    <t xml:space="preserve">          Díj összege</t>
  </si>
  <si>
    <t xml:space="preserve">           Anyag+Díj összege</t>
  </si>
  <si>
    <t>Összesen nettó:</t>
  </si>
  <si>
    <t>ÁFA:</t>
  </si>
  <si>
    <t>Összesen Bruttó:</t>
  </si>
  <si>
    <t>Árajánlat érvényessége:</t>
  </si>
  <si>
    <t>Vizesblokk felújítási munkálatok</t>
  </si>
  <si>
    <t xml:space="preserve">Szaniterek </t>
  </si>
  <si>
    <t>Régi aljzat feltörése,  a gépészeti kiállások újracsövezése miatt, törmelék kihordása kézi erővel, deponálása az udvarban hulladékgyüjtő konténerben</t>
  </si>
  <si>
    <t>Vizesblokkok, és az öltöző, valamint a folyosó ajzat betonozása, esztrich beton használatával, C16/20 betonminőségben, ECO fibrillált műanyag mikroszál szerkezetmegerősítő használatával, fal melletti 10 cm-es peremszigetléssel</t>
  </si>
  <si>
    <t>Vizesblokkok aljzatának burkolása 60x60 as greslappal, Mapei Keraflx S1 es ragasztóágyazatban 2mm szintezőékkel rakva, hálós kötésben, szintezőékek használatával</t>
  </si>
  <si>
    <t>15.</t>
  </si>
  <si>
    <t>Bontási munkáltok</t>
  </si>
  <si>
    <t>Gépészeti munkálatok</t>
  </si>
  <si>
    <t>Szaniterek, gépészeti elemek elbontása, kihordása az épület mellé deponálásra, anyag szerinti hulladékgazdálkodás elrendezéssel</t>
  </si>
  <si>
    <t>m3</t>
  </si>
  <si>
    <t>ktg</t>
  </si>
  <si>
    <t>Adószáma:</t>
  </si>
  <si>
    <t>Vállalási határidő (szerződéskötéstől számítva):</t>
  </si>
  <si>
    <t>Elbontandó tégla válaszfalak bontása kézi erővel, kihordása az udvarban lévő hulladéktároló konténerbe</t>
  </si>
  <si>
    <t xml:space="preserve">Lámpák, kapcsolók, dugaljak, kapcsoló szekrények bontása,  anyagok szerinti hulladék deponálása  </t>
  </si>
  <si>
    <t>klt</t>
  </si>
  <si>
    <t>m</t>
  </si>
  <si>
    <t>17.</t>
  </si>
  <si>
    <t>Építési törmelékek, építési hulladékok kezelése, elszállítása, lerakóhelyi díjjal, hulladékgazdálkodási átvételi elismervénnyel</t>
  </si>
  <si>
    <t xml:space="preserve">Oldalfalak horonyvésése, új kapcsolók, szekrények, dugaljak miatt, sitt kihordása, konténerbe termelése </t>
  </si>
  <si>
    <t>fm</t>
  </si>
  <si>
    <t xml:space="preserve">Vizesblokkok, öltöző új betáp kábelének behúzása a padlástérben, symalen 50 es védőcsőben,tápkábel 4 magos, Fekete PVC borítású, külső Ø: 12.6mm, 0.6/1 kV acél gerendázatra rögzítve. </t>
  </si>
  <si>
    <t>Kazánház elektromos hálózati igényének kiépítése,  3fázisú kisszekrény telepítése, kapcsoló szekrény kialakítása segédanyagokkal, dugaljak telepítése</t>
  </si>
  <si>
    <t xml:space="preserve">A helységekben található kapcsolók, dugaljak cseréje Schneider Asfora termékcsaládra,fehér színben , segédanyagokkal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</si>
  <si>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Építési anyagok rendelése, helyszínre szállítása, kijelölt területre, helységbe rakodása, kézi erővel, emelet kalkulálása nélkül.</t>
  </si>
  <si>
    <t xml:space="preserve">Felvonulási építmények telepítése, építési elektromos kapcsoló szekrény, vízkiállás, konténer, kordonok telepítése, értékek óvása /takarása, </t>
  </si>
  <si>
    <t>Mobil wc telepítése, karbantartása az építkezés idejére</t>
  </si>
  <si>
    <t xml:space="preserve">Az építkezés ideje alatti takarítások, szelektív hulladékok kezelése, </t>
  </si>
  <si>
    <t>Projektmenedzsment, építésvezetés</t>
  </si>
  <si>
    <t>Építési kamerák telepítése</t>
  </si>
  <si>
    <t>Kivitelezési biztosítás - (100 millió forintig)</t>
  </si>
  <si>
    <t>hó</t>
  </si>
  <si>
    <t>Organizációs költségek</t>
  </si>
  <si>
    <t>Elektromos hálózat kiépítése</t>
  </si>
  <si>
    <t>Vizesblokkok oldalfalainak burkolása ARKTIS NEU WEISS 29,8x59,8cm oldalfali kerámia lapok használatával, Ceraflex S1 Flexibilis vékonyágyazatú ragasztó használatával</t>
  </si>
  <si>
    <t>Belső festéseknél felület előkészítése, részmunkák; felület glettelése zsákos kiszerelésű anyagból (alapozóval, sarokvédelemmel), bármilyen padozatú helyiségben, vakolt és gipszkarton felületen, 1,5 mm vastagságban tagolatlan felületen Baumit FinoBello, gipszes glett, 0-10 mm-es vastagságban</t>
  </si>
  <si>
    <t xml:space="preserve">Oldalfalon található vízvezetékek helyének visszavakolása, oldalfalak glettelése, Dryvit hálózása, Baumit basic vékonyágyas ragasztó használatával </t>
  </si>
  <si>
    <t>Vizesblokkok falazatainak készítése YTONG porbeton falazóblokk használatával, 120x200x600 méretben, YTONG vékonyágyazatú habarcságyazatba falazva</t>
  </si>
  <si>
    <t>Bontás után a falak visszavakolása, sarkok élvédőzésével, vakolaterősítő háló használatával, burkolási munkálatokra való felkészítése, falak alapozásával</t>
  </si>
  <si>
    <t>Burkolatok negatív éleinek burkolatvédelemre használt aluminium profil elhelyezése, 10mm 2,75 szálméretben</t>
  </si>
  <si>
    <t>1" golyóscsap</t>
  </si>
  <si>
    <t>Eurókonuszos csatlakozó</t>
  </si>
  <si>
    <t>Radiátor tartó</t>
  </si>
  <si>
    <t>Vizesblokk teljes elktromos hálózatának kiépítése, egy új kapcsolószekrény kiépítése a folyosón, ebben a női-férfi mosdó, és az öltözőben is minden fogyasztó külön megcímkézett Resi9 kismegszakítóra kötve</t>
  </si>
  <si>
    <t>Hakathem Na 26 csővezeték szigetelve</t>
  </si>
  <si>
    <t>Hakathem Na 20 csővezeték szigetelve</t>
  </si>
  <si>
    <t>Hakathem Na 16 csővezeték szigetelve</t>
  </si>
  <si>
    <t xml:space="preserve">Rézidom Na 26-os </t>
  </si>
  <si>
    <t>Rézidomok</t>
  </si>
  <si>
    <t>Pvc cső + idomok</t>
  </si>
  <si>
    <t>HL 510 NPR</t>
  </si>
  <si>
    <t xml:space="preserve">Gipsz </t>
  </si>
  <si>
    <t>Falikorong</t>
  </si>
  <si>
    <t>Alföldi bázis vizelde</t>
  </si>
  <si>
    <t>Rejtett vizelde szifon</t>
  </si>
  <si>
    <t>Radiátor leszerelés</t>
  </si>
  <si>
    <t>Horonyvésés</t>
  </si>
  <si>
    <t xml:space="preserve">Rákötés elő vezetékre </t>
  </si>
  <si>
    <t xml:space="preserve">Sziloplast </t>
  </si>
  <si>
    <t>Vízszűrő 3/4"  Honeywell</t>
  </si>
  <si>
    <t>Golyóscsap beépítése</t>
  </si>
  <si>
    <t xml:space="preserve">Alföldi saval wc </t>
  </si>
  <si>
    <t>Nyomólap geberit fehér</t>
  </si>
  <si>
    <t>Alföldi mosdó</t>
  </si>
  <si>
    <t xml:space="preserve">Bilincs </t>
  </si>
  <si>
    <t>Szellőzés:</t>
  </si>
  <si>
    <t>Ventilátor</t>
  </si>
  <si>
    <t>Visszacsapó szelep</t>
  </si>
  <si>
    <t>Csővezeték</t>
  </si>
  <si>
    <t>Zalugáter</t>
  </si>
  <si>
    <t>600/400 22K</t>
  </si>
  <si>
    <t>600/600 22K</t>
  </si>
  <si>
    <t>600/1200 22K</t>
  </si>
  <si>
    <t xml:space="preserve">600/1000 22K </t>
  </si>
  <si>
    <t>Radiátor szelepszett</t>
  </si>
  <si>
    <t>Osztó-gyűjtő</t>
  </si>
  <si>
    <t>Beszabályzó szelep</t>
  </si>
  <si>
    <t>Nyomáscsökkentő</t>
  </si>
  <si>
    <t xml:space="preserve">Betonbontás </t>
  </si>
  <si>
    <t>Régi vízvezeték bontása</t>
  </si>
  <si>
    <t>Csempetoldó</t>
  </si>
  <si>
    <t>Wc ülőke / Soft close</t>
  </si>
  <si>
    <t>Viega csőszifon / króm</t>
  </si>
  <si>
    <t>Sarokszelep GROHE</t>
  </si>
  <si>
    <t>GROHE csaptelep</t>
  </si>
  <si>
    <t>Geberit wc keret bekötő idomokkal</t>
  </si>
  <si>
    <t>Anyag és Díj összesen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</si>
  <si>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</si>
  <si>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</si>
  <si>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</si>
  <si>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</si>
  <si>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</si>
  <si>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</si>
  <si>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</si>
  <si>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</si>
  <si>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</si>
  <si>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</si>
  <si>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-</t>
  </si>
  <si>
    <t>Fűtéskorszerűsítés / Radiátor:</t>
  </si>
  <si>
    <t>Gépészet / Fűtés</t>
  </si>
  <si>
    <t>Munkadíj Szellőzés</t>
  </si>
  <si>
    <t>Munkadíj Fűtés</t>
  </si>
  <si>
    <t xml:space="preserve">Oldalfalak bontása, új kapcsoló szekrények falba süllyesztése miatt, sitt kihordása, konténerbe termelése </t>
  </si>
  <si>
    <t>Vizesblokkok, öltöző lámpák cseréje, 15-30cm átmérőjű  LED kör lámpákra, max. 1200Lm fényerősséggel természetes fehér fénnyel.</t>
  </si>
  <si>
    <t>MSZ HD 60364-4-41 Biztonságtechnika – Áramütés elleni védelem szabvány szerinti EPH készítése a beépített acél ajtókra, valamint az elkészült elektromos hálózat minden kapcsolódási pontjaira</t>
  </si>
  <si>
    <t>Vizesblokkok szellőzőrendszerének elektromos betáp kiépítése, álmennyezetben szerelve</t>
  </si>
  <si>
    <t>HL 905 Strangszellőző</t>
  </si>
  <si>
    <t>Munkadíj Víz - szennyvíz- kondenzvíz</t>
  </si>
  <si>
    <t xml:space="preserve">Kibontott főfal sarkára vasbeton tartópillér építése 50x50 méretben </t>
  </si>
  <si>
    <t>Betonacél helyszíni szerelése  függőleges vagy vízszintes tartószerkezetbe, bordás betonacélból, 10-20 mm átmérő között,</t>
  </si>
  <si>
    <t>t</t>
  </si>
  <si>
    <t>Felelős műszaki vezető alkalmazása az építkezés lebonyolításáig, heti 2-3 alkalmas bejárással</t>
  </si>
  <si>
    <t>Elektromos berendezések, valamint a kiépített villamos hálózat felülvizsgálata, érintésvédelmi felülvizsgálata</t>
  </si>
  <si>
    <t>Takarások, maszkolások, fóliázások értékmegóvás céljából</t>
  </si>
  <si>
    <t xml:space="preserve">Szerelt gipszkarton álmennyezet fém vázszerkezetre (duplasoros), választható függesztéssel, csavarfejek és illesztések alapglettelve (Q2 minőségben),  nem látszó bordázattal, 40 cm bordatávolsággal (CD60/27), 1 rtg. Impregnált 12,5 mm vtg. gipszkarton borítással RIGIPS Impregnált építőlemez RB 12,5 mm  </t>
  </si>
  <si>
    <t>Építési anyagok helyszínre szállítása, kijelölt területre, helységbe rakodása, kézi erővel, emelet kalkulálása nélkül.</t>
  </si>
  <si>
    <t>Vizesblokkok, öltözők, folyosó nyílászárók fölé áthidalók elhelyezése, Porotherm 10 cm széles elemmagas áthidalók telepítése, vékonyágyas ragasztóágyba telepítve</t>
  </si>
  <si>
    <t xml:space="preserve">Vizesblokkok, öltöző és előterei aljzatának kiegyenlítése , Ceresit Extra 2-12mm aljzatkiegyenlítő használatával, Ceresit mélyalapozó használatával, maximum magasság 5mm </t>
  </si>
  <si>
    <r>
      <t>Vizesblokkok, és az öltöző, valamint a folyosó ajzat vízszigetelése,MAPEProof  vízszigetelő használatával,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2 rétegben</t>
    </r>
  </si>
  <si>
    <t xml:space="preserve">A válaszfalazás elötti vízszigetelés készítése, kellősítés Ecoprimer - Vízbázisú bitumenes kellősítő anyag használatával, VILLAS GV 35 használatával, olvasztásos módszerrel, a falak alatt 30cm szélességben </t>
  </si>
  <si>
    <t xml:space="preserve">Szerelt gipszkarton álmennyezet fém vázszerkezetre (duplasoros), választható függesztéssel, csavarfejek és illesztések alapglettelve (Q2 minőségben),  nem látszó bordázattal, 40 cm bordatávolsággal (CD60/27), 1 rtg. normál 12,5 mm vtg. gipszkarton borítással, 4.00m szerelő magasságban, RIGIPS normál építőlemez RB 12,5 mm  </t>
  </si>
  <si>
    <t xml:space="preserve">A vizesblokkokban, színpadon, öltözőben található kapcsolók, dugaljak, fogyasztók kapcsolási helyeinek teljes átvezetékelése , MCU 1,5mm ömör vezeték használattal/ kék,barna,zöld-sárga színnel, </t>
  </si>
  <si>
    <t xml:space="preserve">Belső falfelületek festése, HERA GOLD falfestékkel, hengeres felhordással </t>
  </si>
  <si>
    <t>Wc ajtók bontása, tokok kivésése, kihordása az épület mellé deponálásra</t>
  </si>
  <si>
    <t>Kibontandó 63cm vastag főfal bontása kézi erővel, födémtánasz telepítéssel, törmelék kihordása kézi erővel az udvarban lévő hulladéktároló konténerbe</t>
  </si>
  <si>
    <t>Régi oldalfali hideg burkolatok bontása kézi erővel, törmelék kihordása kézi erővel az udvarban lévő hulladéktároló konténerbe</t>
  </si>
  <si>
    <t>Bontott anyagok elszállítása lerakóhelyre, hulladékátvételi elismervénnyel, lerakóhelyi bizonylattal</t>
  </si>
  <si>
    <t>Shelltronic nyomógombos öblítő szelep</t>
  </si>
  <si>
    <t>Női mosdó részén, födém alátámasztásával, vas-beton gerenda készítése a kibontott főfal alátámasztásáoz 60cm szélességbe, 80cm magasságú gerenda helyszíni öntése, C30/37 F1 XC1 16 földnedves betonbólm, a helyszínen kézi átkeveréssel</t>
  </si>
  <si>
    <t>Színpadi világítás kiépítése, vezetékek cseréje, 3db sínes állítható  5 spotos LED fényvető GU10-es foglalattal, összesen 15 fényvető, 2db vezérelhető LED reflektor, 50W teljesítménnyel,  természetes fehér megvilágítással, minden redszerelem, külön megcimkézett Resi9  kismegszakítóra szerelve</t>
  </si>
  <si>
    <t xml:space="preserve">   Díj összesen</t>
  </si>
  <si>
    <t>Színpadi korlátok megerősítése, átheggesztése, mázolása 2 rétegben HAMMERITE matt fekete színre</t>
  </si>
  <si>
    <t>Színpad , öltöző felőli lépcső javítása, burkolása nútféderes vörösfenyő padlóval, lakkozva 3 rétegben Murexin NT 100 Nano Lakk selyemmatt használatával</t>
  </si>
  <si>
    <t>Színpadi lépcsőfokok csúszásmentesítése eloxált bronz sarokvédő lépcső vasalatokkal</t>
  </si>
  <si>
    <t>Összesen</t>
  </si>
  <si>
    <t>Színpad felújítási munkákatok</t>
  </si>
  <si>
    <t xml:space="preserve">Színpadi kézi vezérlésű függönysín rendszer 7 m hosszban dupla soros, két irányba húzható gumibevonatos drót sodrony kábellel, gipszkarton dogobozolásba rejteve </t>
  </si>
  <si>
    <t>Szokolya Község Önkormányzata</t>
  </si>
  <si>
    <t>15441252-2-13</t>
  </si>
  <si>
    <t xml:space="preserve">Némethné Pintér Csilla - Polgármester </t>
  </si>
  <si>
    <t>Mányoki Ádám Művelődési Ház</t>
  </si>
  <si>
    <t>Elérhetősége:</t>
  </si>
  <si>
    <t>Aláírás + Bélyegző</t>
  </si>
  <si>
    <t>Színpadnál található elektromos vezérlőszekrény cseréje, két ajtós, fém, zárható, falba süllyesztett elosztószekrényre,  Resi9 kismegszakítók teljes cseréje, színpadi világításvezérlő cseréje, átkábelezése, segédanyagokkal</t>
  </si>
  <si>
    <t>Bejáratnál található főkapcsolószekrény cseréje, 144 modulos fém zárható falba süllyesztett szekrényre,  Resi9 kismegszakítók teljes cseréje,a vizesblokkok, öltöző, átkábelezése, segédanyagokkal, tűz eseti főkapcsolóval</t>
  </si>
  <si>
    <t>Vizesblokk építészeti felújítási munkálatok</t>
  </si>
  <si>
    <t>Tárgy: Művelődési ház vizesblokk teljeskörű felújítása/átalakítása, raktár/öltöző kialakítása és színpad részleges felújítása valamint elektromos kapcsolószekrények cseréje</t>
  </si>
  <si>
    <t xml:space="preserve">Kelt: </t>
  </si>
  <si>
    <t>Vizesblokkok belső ajtóinak elhelyezése, tömör MDF beltéri ajtólap, alul-felül kazettás, festett fehér, 75 cm-es beltéri ajtók beépítése, szerelvényezéssel, wc zárral</t>
  </si>
  <si>
    <t>Vizesblokkok, Színpad és Öltöző bejárati ajtóinak elhelyezése, 53cm-es átfogó tokos, tömör MDF beltéri ajtólap, alul-felül kazettás, festett fehér, 90 cm-es beltéri ajtók beépítése, szerelvényezéssel</t>
  </si>
  <si>
    <t>+36 27581130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</si>
</sst>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#,##0\ _F_t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w Cen MT Condensed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5" fillId="0" borderId="0"/>
  </cellStyleXfs>
  <cellXfs count="163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0" fillId="0" borderId="4" xfId="0" applyBorder="1"/>
    <xf numFmtId="3" fontId="3" fillId="2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top" wrapText="1"/>
    </xf>
    <xf numFmtId="164" fontId="2" fillId="0" borderId="3" xfId="0" applyNumberFormat="1" applyFont="1" applyBorder="1"/>
    <xf numFmtId="0" fontId="2" fillId="0" borderId="0" xfId="0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right" vertical="top" wrapText="1"/>
    </xf>
    <xf numFmtId="164" fontId="4" fillId="0" borderId="0" xfId="0" applyNumberFormat="1" applyFont="1" applyAlignment="1">
      <alignment horizontal="right" vertical="top" wrapText="1"/>
    </xf>
    <xf numFmtId="164" fontId="4" fillId="0" borderId="5" xfId="0" applyNumberFormat="1" applyFont="1" applyBorder="1" applyAlignment="1">
      <alignment horizontal="right" vertical="top" wrapText="1"/>
    </xf>
    <xf numFmtId="0" fontId="4" fillId="0" borderId="0" xfId="1" applyFont="1" applyAlignment="1">
      <alignment vertical="top"/>
    </xf>
    <xf numFmtId="165" fontId="4" fillId="0" borderId="0" xfId="1" applyNumberFormat="1" applyFont="1" applyAlignment="1">
      <alignment vertical="top"/>
    </xf>
    <xf numFmtId="164" fontId="4" fillId="0" borderId="0" xfId="1" applyNumberFormat="1" applyFont="1" applyAlignment="1">
      <alignment horizontal="right" vertical="top" wrapText="1"/>
    </xf>
    <xf numFmtId="164" fontId="4" fillId="0" borderId="5" xfId="1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49" fontId="6" fillId="0" borderId="0" xfId="2" applyNumberFormat="1"/>
    <xf numFmtId="0" fontId="5" fillId="0" borderId="0" xfId="1"/>
    <xf numFmtId="0" fontId="2" fillId="0" borderId="0" xfId="0" applyFont="1"/>
    <xf numFmtId="0" fontId="7" fillId="0" borderId="0" xfId="1" applyFont="1" applyAlignment="1">
      <alignment horizontal="center"/>
    </xf>
    <xf numFmtId="164" fontId="8" fillId="0" borderId="4" xfId="1" applyNumberFormat="1" applyFont="1" applyBorder="1" applyAlignment="1">
      <alignment horizontal="right" vertical="center" wrapText="1"/>
    </xf>
    <xf numFmtId="0" fontId="2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0" applyFont="1"/>
    <xf numFmtId="164" fontId="1" fillId="0" borderId="0" xfId="0" applyNumberFormat="1" applyFont="1"/>
    <xf numFmtId="164" fontId="8" fillId="0" borderId="7" xfId="0" applyNumberFormat="1" applyFont="1" applyBorder="1"/>
    <xf numFmtId="3" fontId="2" fillId="0" borderId="0" xfId="0" applyNumberFormat="1" applyFont="1" applyAlignment="1">
      <alignment horizontal="left" vertical="top"/>
    </xf>
    <xf numFmtId="14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top" wrapText="1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0" xfId="0" applyNumberFormat="1" applyFont="1" applyAlignment="1">
      <alignment horizontal="right" vertical="top" wrapText="1"/>
    </xf>
    <xf numFmtId="14" fontId="11" fillId="0" borderId="0" xfId="0" applyNumberFormat="1" applyFont="1" applyAlignment="1">
      <alignment horizontal="center" vertical="top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0" fillId="0" borderId="0" xfId="0" applyAlignment="1">
      <alignment horizontal="center"/>
    </xf>
    <xf numFmtId="164" fontId="1" fillId="0" borderId="0" xfId="1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/>
    </xf>
    <xf numFmtId="164" fontId="1" fillId="0" borderId="0" xfId="1" applyNumberFormat="1" applyFont="1" applyAlignment="1">
      <alignment horizontal="right" vertical="center"/>
    </xf>
    <xf numFmtId="164" fontId="1" fillId="0" borderId="7" xfId="1" applyNumberFormat="1" applyFont="1" applyBorder="1" applyAlignment="1">
      <alignment horizontal="right" vertical="center" wrapText="1"/>
    </xf>
    <xf numFmtId="164" fontId="2" fillId="0" borderId="8" xfId="0" applyNumberFormat="1" applyFont="1" applyBorder="1"/>
    <xf numFmtId="164" fontId="14" fillId="0" borderId="0" xfId="1" applyNumberFormat="1" applyFont="1" applyAlignment="1">
      <alignment horizontal="right" vertical="center"/>
    </xf>
    <xf numFmtId="2" fontId="0" fillId="0" borderId="0" xfId="0" applyNumberFormat="1"/>
    <xf numFmtId="2" fontId="0" fillId="0" borderId="0" xfId="0" applyNumberFormat="1" applyAlignment="1">
      <alignment horizontal="right" vertical="top" wrapText="1"/>
    </xf>
    <xf numFmtId="2" fontId="0" fillId="0" borderId="4" xfId="0" applyNumberFormat="1" applyBorder="1"/>
    <xf numFmtId="2" fontId="0" fillId="2" borderId="3" xfId="0" applyNumberForma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right" vertical="top" wrapText="1"/>
    </xf>
    <xf numFmtId="164" fontId="0" fillId="0" borderId="5" xfId="0" applyNumberFormat="1" applyBorder="1" applyAlignment="1">
      <alignment horizontal="right" vertical="top" wrapText="1"/>
    </xf>
    <xf numFmtId="164" fontId="2" fillId="0" borderId="1" xfId="0" applyNumberFormat="1" applyFont="1" applyBorder="1"/>
    <xf numFmtId="49" fontId="0" fillId="0" borderId="0" xfId="0" quotePrefix="1" applyNumberFormat="1"/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3" fontId="3" fillId="2" borderId="3" xfId="0" applyNumberFormat="1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64" fontId="2" fillId="0" borderId="4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164" fontId="1" fillId="0" borderId="6" xfId="1" applyNumberFormat="1" applyFont="1" applyBorder="1" applyAlignment="1">
      <alignment horizontal="right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0" fillId="0" borderId="2" xfId="0" applyBorder="1"/>
    <xf numFmtId="0" fontId="3" fillId="0" borderId="1" xfId="0" applyFont="1" applyBorder="1"/>
    <xf numFmtId="164" fontId="0" fillId="0" borderId="1" xfId="0" applyNumberFormat="1" applyBorder="1"/>
    <xf numFmtId="2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4" fontId="2" fillId="0" borderId="0" xfId="0" quotePrefix="1" applyNumberFormat="1" applyFont="1" applyAlignment="1">
      <alignment horizontal="center" vertical="center" wrapText="1"/>
    </xf>
    <xf numFmtId="2" fontId="0" fillId="0" borderId="0" xfId="0" applyNumberFormat="1" applyAlignment="1">
      <alignment horizontal="left" vertical="top" wrapText="1"/>
    </xf>
    <xf numFmtId="0" fontId="17" fillId="0" borderId="10" xfId="4" applyFont="1" applyBorder="1" applyAlignment="1">
      <alignment horizontal="right"/>
    </xf>
    <xf numFmtId="4" fontId="14" fillId="0" borderId="6" xfId="0" applyNumberFormat="1" applyFont="1" applyBorder="1" applyAlignment="1">
      <alignment horizontal="center" wrapText="1"/>
    </xf>
    <xf numFmtId="3" fontId="17" fillId="0" borderId="6" xfId="0" applyNumberFormat="1" applyFont="1" applyBorder="1" applyAlignment="1">
      <alignment horizontal="center" wrapText="1"/>
    </xf>
    <xf numFmtId="3" fontId="17" fillId="0" borderId="6" xfId="4" applyNumberFormat="1" applyFont="1" applyBorder="1" applyProtection="1">
      <protection locked="0"/>
    </xf>
    <xf numFmtId="3" fontId="17" fillId="0" borderId="6" xfId="4" applyNumberFormat="1" applyFont="1" applyBorder="1"/>
    <xf numFmtId="3" fontId="17" fillId="0" borderId="11" xfId="4" applyNumberFormat="1" applyFont="1" applyBorder="1"/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7" fillId="0" borderId="0" xfId="4" applyFont="1" applyAlignment="1">
      <alignment horizontal="left"/>
    </xf>
    <xf numFmtId="4" fontId="17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 wrapText="1"/>
    </xf>
    <xf numFmtId="164" fontId="17" fillId="0" borderId="0" xfId="4" applyNumberFormat="1" applyFont="1" applyProtection="1">
      <protection locked="0"/>
    </xf>
    <xf numFmtId="164" fontId="17" fillId="0" borderId="0" xfId="4" applyNumberFormat="1" applyFont="1"/>
    <xf numFmtId="164" fontId="17" fillId="0" borderId="5" xfId="4" applyNumberFormat="1" applyFont="1" applyBorder="1"/>
    <xf numFmtId="0" fontId="17" fillId="0" borderId="0" xfId="0" applyFont="1" applyAlignment="1">
      <alignment horizontal="right"/>
    </xf>
    <xf numFmtId="0" fontId="14" fillId="0" borderId="0" xfId="0" quotePrefix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" fontId="22" fillId="0" borderId="0" xfId="0" applyNumberFormat="1" applyFont="1" applyAlignment="1">
      <alignment horizontal="left" wrapText="1"/>
    </xf>
    <xf numFmtId="0" fontId="3" fillId="0" borderId="0" xfId="0" applyFont="1" applyAlignment="1">
      <alignment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2" fontId="15" fillId="0" borderId="4" xfId="0" applyNumberFormat="1" applyFont="1" applyBorder="1"/>
    <xf numFmtId="0" fontId="15" fillId="0" borderId="4" xfId="0" applyFont="1" applyBorder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2" fontId="4" fillId="0" borderId="4" xfId="0" applyNumberFormat="1" applyFont="1" applyBorder="1"/>
    <xf numFmtId="0" fontId="4" fillId="0" borderId="4" xfId="0" applyFont="1" applyBorder="1"/>
    <xf numFmtId="164" fontId="3" fillId="0" borderId="1" xfId="0" applyNumberFormat="1" applyFont="1" applyBorder="1"/>
    <xf numFmtId="164" fontId="3" fillId="0" borderId="3" xfId="0" applyNumberFormat="1" applyFont="1" applyBorder="1"/>
    <xf numFmtId="164" fontId="0" fillId="0" borderId="0" xfId="0" applyNumberFormat="1"/>
    <xf numFmtId="0" fontId="3" fillId="0" borderId="1" xfId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wrapText="1"/>
    </xf>
    <xf numFmtId="164" fontId="3" fillId="0" borderId="3" xfId="1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3" fontId="0" fillId="0" borderId="0" xfId="0" applyNumberFormat="1" applyAlignment="1">
      <alignment horizontal="center" vertical="top"/>
    </xf>
    <xf numFmtId="4" fontId="23" fillId="0" borderId="0" xfId="1" applyNumberFormat="1" applyFont="1" applyAlignment="1">
      <alignment horizontal="center" vertical="top" wrapText="1"/>
    </xf>
    <xf numFmtId="0" fontId="0" fillId="0" borderId="0" xfId="1" applyFont="1" applyAlignment="1">
      <alignment horizontal="center" vertical="center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right" vertical="top" wrapText="1"/>
    </xf>
    <xf numFmtId="0" fontId="25" fillId="0" borderId="1" xfId="0" applyFont="1" applyBorder="1" applyAlignment="1">
      <alignment horizontal="center" vertical="center"/>
    </xf>
    <xf numFmtId="164" fontId="4" fillId="0" borderId="4" xfId="0" applyNumberFormat="1" applyFont="1" applyBorder="1"/>
    <xf numFmtId="164" fontId="4" fillId="0" borderId="3" xfId="0" applyNumberFormat="1" applyFont="1" applyBorder="1"/>
    <xf numFmtId="164" fontId="25" fillId="0" borderId="1" xfId="0" applyNumberFormat="1" applyFont="1" applyBorder="1"/>
    <xf numFmtId="164" fontId="25" fillId="0" borderId="3" xfId="0" applyNumberFormat="1" applyFont="1" applyBorder="1"/>
    <xf numFmtId="0" fontId="4" fillId="0" borderId="0" xfId="0" applyFont="1"/>
    <xf numFmtId="0" fontId="24" fillId="0" borderId="1" xfId="0" applyFont="1" applyBorder="1"/>
    <xf numFmtId="3" fontId="2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 wrapText="1" indent="4"/>
    </xf>
    <xf numFmtId="3" fontId="1" fillId="0" borderId="7" xfId="0" applyNumberFormat="1" applyFont="1" applyBorder="1" applyAlignment="1">
      <alignment horizontal="center" vertical="top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8" fillId="0" borderId="4" xfId="1" applyFont="1" applyBorder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3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5">
    <cellStyle name="Hivatkozás" xfId="2" builtinId="8"/>
    <cellStyle name="Normál" xfId="0" builtinId="0"/>
    <cellStyle name="Normál 2" xfId="3" xr:uid="{F6E8AFCA-9612-46F5-9947-FDE8AEC2844D}"/>
    <cellStyle name="Normál 4" xfId="1" xr:uid="{AC6C9487-0366-423C-8F63-3FC0028BF878}"/>
    <cellStyle name="Normál_külsövillamos" xfId="4" xr:uid="{BE94DCBF-206A-42AE-B694-0E93DEC0DB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361C-3AC3-4838-A92C-CF8E160E2959}">
  <sheetPr>
    <pageSetUpPr fitToPage="1"/>
  </sheetPr>
  <dimension ref="A3:G59"/>
  <sheetViews>
    <sheetView tabSelected="1" showWhiteSpace="0" topLeftCell="A24" zoomScaleNormal="100" workbookViewId="0">
      <selection activeCell="F16" sqref="F16"/>
    </sheetView>
  </sheetViews>
  <sheetFormatPr defaultRowHeight="15" x14ac:dyDescent="0.25"/>
  <cols>
    <col min="1" max="1" width="27.140625" customWidth="1"/>
    <col min="2" max="2" width="25.140625" customWidth="1"/>
    <col min="4" max="4" width="23.5703125" customWidth="1"/>
    <col min="5" max="5" width="16.28515625" customWidth="1"/>
    <col min="6" max="6" width="38.42578125" customWidth="1"/>
    <col min="7" max="7" width="6.28515625" customWidth="1"/>
    <col min="8" max="8" width="21.7109375" customWidth="1"/>
    <col min="9" max="9" width="20.7109375" customWidth="1"/>
  </cols>
  <sheetData>
    <row r="3" spans="1:6" ht="40.9" customHeight="1" x14ac:dyDescent="0.25">
      <c r="A3" t="s">
        <v>34</v>
      </c>
    </row>
    <row r="4" spans="1:6" x14ac:dyDescent="0.25">
      <c r="A4" t="s">
        <v>35</v>
      </c>
    </row>
    <row r="5" spans="1:6" x14ac:dyDescent="0.25">
      <c r="A5" t="s">
        <v>36</v>
      </c>
    </row>
    <row r="6" spans="1:6" x14ac:dyDescent="0.25">
      <c r="A6" t="s">
        <v>37</v>
      </c>
      <c r="C6" s="65"/>
    </row>
    <row r="7" spans="1:6" x14ac:dyDescent="0.25">
      <c r="A7" t="s">
        <v>38</v>
      </c>
      <c r="C7" s="25"/>
    </row>
    <row r="8" spans="1:6" x14ac:dyDescent="0.25">
      <c r="A8" t="s">
        <v>39</v>
      </c>
    </row>
    <row r="9" spans="1:6" x14ac:dyDescent="0.25">
      <c r="A9" t="s">
        <v>40</v>
      </c>
      <c r="E9" s="26"/>
    </row>
    <row r="11" spans="1:6" s="79" customFormat="1" ht="38.450000000000003" customHeight="1" x14ac:dyDescent="0.25">
      <c r="A11" s="80" t="s">
        <v>41</v>
      </c>
      <c r="C11" s="80" t="s">
        <v>193</v>
      </c>
      <c r="F11"/>
    </row>
    <row r="12" spans="1:6" x14ac:dyDescent="0.25">
      <c r="A12" t="s">
        <v>42</v>
      </c>
      <c r="C12" t="s">
        <v>43</v>
      </c>
    </row>
    <row r="13" spans="1:6" x14ac:dyDescent="0.25">
      <c r="A13" t="s">
        <v>67</v>
      </c>
      <c r="C13" t="s">
        <v>194</v>
      </c>
    </row>
    <row r="14" spans="1:6" x14ac:dyDescent="0.25">
      <c r="A14" t="s">
        <v>44</v>
      </c>
      <c r="C14" t="s">
        <v>195</v>
      </c>
    </row>
    <row r="15" spans="1:6" x14ac:dyDescent="0.25">
      <c r="A15" t="s">
        <v>197</v>
      </c>
      <c r="C15" s="144" t="s">
        <v>206</v>
      </c>
      <c r="D15" s="145"/>
    </row>
    <row r="16" spans="1:6" x14ac:dyDescent="0.25">
      <c r="A16" t="s">
        <v>45</v>
      </c>
      <c r="C16" t="s">
        <v>196</v>
      </c>
    </row>
    <row r="17" spans="1:6" x14ac:dyDescent="0.25">
      <c r="A17" t="s">
        <v>46</v>
      </c>
      <c r="C17" t="s">
        <v>47</v>
      </c>
    </row>
    <row r="20" spans="1:6" ht="46.9" customHeight="1" x14ac:dyDescent="0.25">
      <c r="A20" s="150" t="s">
        <v>202</v>
      </c>
      <c r="B20" s="150"/>
      <c r="C20" s="150"/>
      <c r="D20" s="150"/>
      <c r="E20" s="150"/>
      <c r="F20" s="150"/>
    </row>
    <row r="22" spans="1:6" ht="15.75" x14ac:dyDescent="0.25">
      <c r="A22" s="28"/>
      <c r="B22" s="28"/>
      <c r="C22" s="28"/>
      <c r="D22" s="28"/>
      <c r="E22" s="28"/>
      <c r="F22" s="28"/>
    </row>
    <row r="23" spans="1:6" ht="31.5" x14ac:dyDescent="0.25">
      <c r="A23" s="146" t="s">
        <v>48</v>
      </c>
      <c r="B23" s="146"/>
      <c r="C23" s="146"/>
      <c r="D23" s="29" t="s">
        <v>49</v>
      </c>
      <c r="E23" s="29" t="s">
        <v>50</v>
      </c>
      <c r="F23" s="29" t="s">
        <v>51</v>
      </c>
    </row>
    <row r="24" spans="1:6" ht="15.75" x14ac:dyDescent="0.25">
      <c r="A24" s="47" t="s">
        <v>88</v>
      </c>
      <c r="B24" s="47"/>
      <c r="C24" s="47"/>
      <c r="D24" s="50">
        <f>'Organizációs költségek'!G9</f>
        <v>0</v>
      </c>
      <c r="E24" s="50">
        <f>'Organizációs költségek'!H9</f>
        <v>0</v>
      </c>
      <c r="F24" s="78">
        <f t="shared" ref="F24:F31" si="0">SUM(D24:E24)</f>
        <v>0</v>
      </c>
    </row>
    <row r="25" spans="1:6" ht="15.75" x14ac:dyDescent="0.25">
      <c r="A25" s="47" t="s">
        <v>62</v>
      </c>
      <c r="B25" s="47"/>
      <c r="C25" s="47"/>
      <c r="D25" s="50">
        <f>'Bontási munkálatok'!G11</f>
        <v>0</v>
      </c>
      <c r="E25" s="50">
        <f>'Bontási munkálatok'!H11</f>
        <v>0</v>
      </c>
      <c r="F25" s="50">
        <f t="shared" si="0"/>
        <v>0</v>
      </c>
    </row>
    <row r="26" spans="1:6" ht="15.75" x14ac:dyDescent="0.25">
      <c r="A26" s="48" t="s">
        <v>63</v>
      </c>
      <c r="B26" s="47"/>
      <c r="C26" s="47"/>
      <c r="D26" s="50">
        <f>'Gépészeti munkálatok'!H57</f>
        <v>0</v>
      </c>
      <c r="E26" s="50">
        <f>'Gépészeti munkálatok'!I57</f>
        <v>0</v>
      </c>
      <c r="F26" s="50">
        <f t="shared" si="0"/>
        <v>0</v>
      </c>
    </row>
    <row r="27" spans="1:6" ht="15.75" x14ac:dyDescent="0.25">
      <c r="A27" s="48" t="s">
        <v>89</v>
      </c>
      <c r="B27" s="47"/>
      <c r="C27" s="47"/>
      <c r="D27" s="50">
        <f>Elektromosság!G19</f>
        <v>0</v>
      </c>
      <c r="E27" s="50">
        <f>Elektromosság!H19</f>
        <v>0</v>
      </c>
      <c r="F27" s="50">
        <f t="shared" si="0"/>
        <v>0</v>
      </c>
    </row>
    <row r="28" spans="1:6" ht="15.75" x14ac:dyDescent="0.25">
      <c r="A28" s="48" t="s">
        <v>191</v>
      </c>
      <c r="B28" s="47"/>
      <c r="C28" s="47"/>
      <c r="D28" s="50">
        <f>'Színpad felújítási munkálatok'!G7</f>
        <v>0</v>
      </c>
      <c r="E28" s="50">
        <f>'Színpad felújítási munkálatok'!H7</f>
        <v>0</v>
      </c>
      <c r="F28" s="50">
        <f>SUM(D28:E28)</f>
        <v>0</v>
      </c>
    </row>
    <row r="29" spans="1:6" ht="15.75" x14ac:dyDescent="0.25">
      <c r="A29" s="48" t="s">
        <v>56</v>
      </c>
      <c r="B29" s="47"/>
      <c r="C29" s="47"/>
      <c r="D29" s="50">
        <f>'Vizesblokkok felújítása'!G21</f>
        <v>0</v>
      </c>
      <c r="E29" s="50">
        <f>'Vizesblokkok felújítása'!H21</f>
        <v>0</v>
      </c>
      <c r="F29" s="50">
        <f t="shared" si="0"/>
        <v>0</v>
      </c>
    </row>
    <row r="30" spans="1:6" ht="15.75" x14ac:dyDescent="0.25">
      <c r="A30" s="48" t="s">
        <v>201</v>
      </c>
      <c r="B30" s="47"/>
      <c r="C30" s="47"/>
      <c r="D30" s="50">
        <f>'Szárazépítés - Festés '!G9</f>
        <v>0</v>
      </c>
      <c r="E30" s="50">
        <f>'Szárazépítés - Festés '!H9</f>
        <v>0</v>
      </c>
      <c r="F30" s="50">
        <f>SUM(D30:E30)</f>
        <v>0</v>
      </c>
    </row>
    <row r="31" spans="1:6" ht="15.75" x14ac:dyDescent="0.25">
      <c r="A31" s="48" t="s">
        <v>57</v>
      </c>
      <c r="B31" s="47"/>
      <c r="C31" s="47"/>
      <c r="D31" s="53">
        <f>Szaniterek!G15</f>
        <v>0</v>
      </c>
      <c r="E31" s="53">
        <f>Szaniterek!H15</f>
        <v>0</v>
      </c>
      <c r="F31" s="53">
        <f t="shared" si="0"/>
        <v>0</v>
      </c>
    </row>
    <row r="32" spans="1:6" x14ac:dyDescent="0.25">
      <c r="A32" s="30"/>
      <c r="B32" s="31"/>
      <c r="C32" s="31"/>
      <c r="D32" s="52"/>
      <c r="E32" s="52"/>
      <c r="F32" s="52"/>
    </row>
    <row r="33" spans="1:7" x14ac:dyDescent="0.25">
      <c r="A33" s="147" t="s">
        <v>52</v>
      </c>
      <c r="B33" s="147"/>
      <c r="C33" s="147"/>
      <c r="D33" s="55">
        <f>SUM(D24:D32)</f>
        <v>0</v>
      </c>
      <c r="E33" s="55">
        <f>SUM(E24:E32)</f>
        <v>0</v>
      </c>
      <c r="F33" s="55">
        <f>SUM(D33:E33)</f>
        <v>0</v>
      </c>
      <c r="G33" s="1"/>
    </row>
    <row r="34" spans="1:7" ht="15.75" thickBot="1" x14ac:dyDescent="0.3">
      <c r="A34" s="30" t="s">
        <v>53</v>
      </c>
      <c r="B34" s="32"/>
      <c r="C34" s="32"/>
      <c r="D34" s="54">
        <f>D33*0.27</f>
        <v>0</v>
      </c>
      <c r="E34" s="54">
        <f>E33*0.27</f>
        <v>0</v>
      </c>
      <c r="F34" s="54">
        <f>F33*0.27</f>
        <v>0</v>
      </c>
    </row>
    <row r="35" spans="1:7" ht="15.75" thickTop="1" x14ac:dyDescent="0.25">
      <c r="A35" s="30"/>
      <c r="B35" s="32"/>
      <c r="C35" s="32"/>
      <c r="D35" s="33"/>
      <c r="E35" s="33"/>
      <c r="F35" s="33"/>
    </row>
    <row r="36" spans="1:7" ht="15.75" x14ac:dyDescent="0.25">
      <c r="A36" s="27" t="s">
        <v>54</v>
      </c>
      <c r="B36" s="32"/>
      <c r="C36" s="32"/>
      <c r="D36" s="34">
        <f>D33+D34</f>
        <v>0</v>
      </c>
      <c r="E36" s="34">
        <f t="shared" ref="E36" si="1">E33+E34</f>
        <v>0</v>
      </c>
      <c r="F36" s="34">
        <f>SUM(D36:E36)</f>
        <v>0</v>
      </c>
    </row>
    <row r="37" spans="1:7" x14ac:dyDescent="0.25">
      <c r="A37" s="32"/>
      <c r="B37" s="32"/>
      <c r="C37" s="32"/>
      <c r="D37" s="32"/>
      <c r="E37" s="32"/>
      <c r="F37" s="32"/>
    </row>
    <row r="44" spans="1:7" x14ac:dyDescent="0.25">
      <c r="A44" s="35" t="s">
        <v>55</v>
      </c>
      <c r="B44" s="88"/>
      <c r="C44" s="148"/>
      <c r="D44" s="148"/>
      <c r="E44" s="148"/>
      <c r="F44" s="9"/>
      <c r="G44" s="9"/>
    </row>
    <row r="45" spans="1:7" x14ac:dyDescent="0.25">
      <c r="A45" s="35"/>
      <c r="B45" s="36"/>
      <c r="C45" s="37"/>
      <c r="D45" s="37"/>
      <c r="E45" s="37"/>
      <c r="F45" s="9"/>
      <c r="G45" s="9"/>
    </row>
    <row r="46" spans="1:7" x14ac:dyDescent="0.25">
      <c r="A46" s="35"/>
      <c r="B46" s="36"/>
      <c r="C46" s="37"/>
      <c r="D46" s="37"/>
      <c r="E46" s="37"/>
      <c r="F46" s="9"/>
      <c r="G46" s="9"/>
    </row>
    <row r="47" spans="1:7" ht="18.75" x14ac:dyDescent="0.25">
      <c r="A47" s="38" t="s">
        <v>68</v>
      </c>
      <c r="B47" s="39"/>
      <c r="C47" s="40"/>
      <c r="D47" s="40"/>
      <c r="E47" s="51"/>
      <c r="F47" s="9"/>
      <c r="G47" s="9"/>
    </row>
    <row r="48" spans="1:7" ht="18.75" x14ac:dyDescent="0.25">
      <c r="A48" s="35"/>
      <c r="B48" s="39"/>
      <c r="C48" s="41"/>
      <c r="D48" s="41"/>
      <c r="E48" s="41"/>
      <c r="F48" s="9"/>
      <c r="G48" s="9"/>
    </row>
    <row r="49" spans="1:7" ht="18.75" x14ac:dyDescent="0.25">
      <c r="A49" s="35"/>
      <c r="B49" s="39"/>
      <c r="C49" s="41"/>
      <c r="D49" s="41"/>
      <c r="E49" s="41"/>
      <c r="F49" s="9"/>
      <c r="G49" s="9"/>
    </row>
    <row r="50" spans="1:7" ht="167.25" customHeight="1" x14ac:dyDescent="0.25">
      <c r="A50" s="35"/>
      <c r="B50" s="39"/>
      <c r="C50" s="41"/>
      <c r="D50" s="41"/>
      <c r="E50" s="41"/>
      <c r="F50" s="9"/>
      <c r="G50" s="9"/>
    </row>
    <row r="51" spans="1:7" ht="18.75" x14ac:dyDescent="0.25">
      <c r="A51" s="35"/>
      <c r="B51" s="39"/>
      <c r="C51" s="41"/>
      <c r="D51" s="41"/>
      <c r="E51" s="41"/>
      <c r="F51" s="9"/>
      <c r="G51" s="9"/>
    </row>
    <row r="52" spans="1:7" ht="18.75" x14ac:dyDescent="0.25">
      <c r="A52" s="35"/>
      <c r="B52" s="39"/>
      <c r="C52" s="41"/>
      <c r="D52" s="41"/>
      <c r="E52" s="41"/>
      <c r="F52" s="9"/>
      <c r="G52" s="9"/>
    </row>
    <row r="53" spans="1:7" ht="18.75" x14ac:dyDescent="0.25">
      <c r="A53" s="35"/>
      <c r="B53" s="39"/>
      <c r="C53" s="41"/>
      <c r="D53" s="41"/>
      <c r="E53" s="41"/>
      <c r="F53" s="9"/>
      <c r="G53" s="9"/>
    </row>
    <row r="54" spans="1:7" ht="18.75" x14ac:dyDescent="0.25">
      <c r="A54" s="35"/>
      <c r="B54" s="39"/>
      <c r="C54" s="143"/>
      <c r="D54" s="143"/>
      <c r="E54" s="143"/>
      <c r="F54" s="9"/>
      <c r="G54" s="9"/>
    </row>
    <row r="55" spans="1:7" ht="18.75" x14ac:dyDescent="0.25">
      <c r="A55" s="35"/>
      <c r="B55" s="39"/>
      <c r="C55" s="41"/>
      <c r="D55" s="142" t="s">
        <v>198</v>
      </c>
      <c r="E55" s="41"/>
      <c r="F55" s="9"/>
      <c r="G55" s="9"/>
    </row>
    <row r="56" spans="1:7" ht="18.75" x14ac:dyDescent="0.25">
      <c r="A56" s="35"/>
      <c r="B56" s="39"/>
      <c r="C56" s="41"/>
      <c r="D56" s="41"/>
      <c r="E56" s="41"/>
      <c r="F56" s="9"/>
      <c r="G56" s="9"/>
    </row>
    <row r="57" spans="1:7" ht="18.75" x14ac:dyDescent="0.25">
      <c r="A57" s="42"/>
      <c r="B57" s="39"/>
      <c r="C57" s="43"/>
      <c r="D57" s="44"/>
      <c r="E57" s="9"/>
      <c r="F57" s="9"/>
      <c r="G57" s="9"/>
    </row>
    <row r="58" spans="1:7" ht="15.75" x14ac:dyDescent="0.25">
      <c r="A58" s="140" t="s">
        <v>203</v>
      </c>
      <c r="B58" s="46"/>
      <c r="C58" s="43"/>
      <c r="D58" s="44"/>
      <c r="E58" s="9"/>
      <c r="F58" s="141"/>
      <c r="G58" s="141"/>
    </row>
    <row r="59" spans="1:7" ht="18.75" x14ac:dyDescent="0.25">
      <c r="A59" s="45"/>
      <c r="B59" s="39"/>
      <c r="C59" s="43"/>
      <c r="E59" s="9"/>
      <c r="F59" s="149"/>
      <c r="G59" s="149"/>
    </row>
  </sheetData>
  <mergeCells count="6">
    <mergeCell ref="C15:D15"/>
    <mergeCell ref="A23:C23"/>
    <mergeCell ref="A33:C33"/>
    <mergeCell ref="C44:E44"/>
    <mergeCell ref="F59:G59"/>
    <mergeCell ref="A20:F20"/>
  </mergeCells>
  <phoneticPr fontId="13" type="noConversion"/>
  <printOptions horizontalCentered="1"/>
  <pageMargins left="0.25" right="0.25" top="0.75" bottom="0.75" header="0.3" footer="0.3"/>
  <pageSetup paperSize="9" scale="64" orientation="portrait" horizontalDpi="360" verticalDpi="360" r:id="rId1"/>
  <headerFooter>
    <oddHeader>&amp;F</oddHeader>
    <oddFooter>&amp;C&amp;A&amp;R&amp;P.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AB80-2D52-46B8-8F24-6439CC590ED0}">
  <dimension ref="A1:H9"/>
  <sheetViews>
    <sheetView zoomScaleNormal="100" workbookViewId="0">
      <selection activeCell="H23" sqref="H23"/>
    </sheetView>
  </sheetViews>
  <sheetFormatPr defaultRowHeight="15" x14ac:dyDescent="0.25"/>
  <cols>
    <col min="1" max="1" width="7.28515625" customWidth="1"/>
    <col min="2" max="2" width="57.140625" customWidth="1"/>
    <col min="3" max="3" width="10.140625" customWidth="1"/>
    <col min="5" max="5" width="14.5703125" customWidth="1"/>
    <col min="6" max="6" width="15.7109375" customWidth="1"/>
    <col min="7" max="7" width="16.140625" customWidth="1"/>
    <col min="8" max="8" width="16.28515625" customWidth="1"/>
  </cols>
  <sheetData>
    <row r="1" spans="1:8" x14ac:dyDescent="0.25">
      <c r="A1" s="2" t="s">
        <v>0</v>
      </c>
      <c r="B1" s="5" t="s">
        <v>1</v>
      </c>
      <c r="C1" s="59" t="s">
        <v>2</v>
      </c>
      <c r="D1" s="60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ht="32.450000000000003" customHeight="1" x14ac:dyDescent="0.25">
      <c r="A2" s="3" t="s">
        <v>8</v>
      </c>
      <c r="B2" s="6" t="s">
        <v>81</v>
      </c>
      <c r="C2" s="57">
        <v>1</v>
      </c>
      <c r="D2" s="61" t="s">
        <v>66</v>
      </c>
      <c r="E2" s="62">
        <v>0</v>
      </c>
      <c r="F2" s="62">
        <v>0</v>
      </c>
      <c r="G2" s="62">
        <f t="shared" ref="G2:G3" si="0">E2*C2</f>
        <v>0</v>
      </c>
      <c r="H2" s="63">
        <f t="shared" ref="H2:H3" si="1">C2*F2</f>
        <v>0</v>
      </c>
    </row>
    <row r="3" spans="1:8" x14ac:dyDescent="0.25">
      <c r="A3" s="3" t="s">
        <v>10</v>
      </c>
      <c r="B3" s="6" t="s">
        <v>82</v>
      </c>
      <c r="C3" s="57">
        <v>2</v>
      </c>
      <c r="D3" s="61" t="s">
        <v>87</v>
      </c>
      <c r="E3" s="62">
        <v>0</v>
      </c>
      <c r="F3" s="62">
        <v>0</v>
      </c>
      <c r="G3" s="62">
        <f t="shared" si="0"/>
        <v>0</v>
      </c>
      <c r="H3" s="63">
        <f t="shared" si="1"/>
        <v>0</v>
      </c>
    </row>
    <row r="4" spans="1:8" x14ac:dyDescent="0.25">
      <c r="A4" s="3" t="s">
        <v>11</v>
      </c>
      <c r="B4" s="6" t="s">
        <v>83</v>
      </c>
      <c r="C4" s="57">
        <v>1</v>
      </c>
      <c r="D4" s="61" t="s">
        <v>66</v>
      </c>
      <c r="E4" s="62">
        <v>0</v>
      </c>
      <c r="F4" s="62">
        <v>0</v>
      </c>
      <c r="G4" s="62">
        <f>E4*C4</f>
        <v>0</v>
      </c>
      <c r="H4" s="63">
        <f>C4*F4</f>
        <v>0</v>
      </c>
    </row>
    <row r="5" spans="1:8" x14ac:dyDescent="0.25">
      <c r="A5" s="3" t="s">
        <v>12</v>
      </c>
      <c r="B5" s="6" t="s">
        <v>84</v>
      </c>
      <c r="C5" s="57">
        <v>2</v>
      </c>
      <c r="D5" s="61" t="s">
        <v>87</v>
      </c>
      <c r="E5" s="62">
        <v>0</v>
      </c>
      <c r="F5" s="62">
        <v>0</v>
      </c>
      <c r="G5" s="62">
        <f t="shared" ref="G5:G8" si="2">E5*C5</f>
        <v>0</v>
      </c>
      <c r="H5" s="63">
        <f t="shared" ref="H5:H8" si="3">C5*F5</f>
        <v>0</v>
      </c>
    </row>
    <row r="6" spans="1:8" x14ac:dyDescent="0.25">
      <c r="A6" s="3" t="s">
        <v>13</v>
      </c>
      <c r="B6" s="6" t="s">
        <v>85</v>
      </c>
      <c r="C6" s="57">
        <v>1</v>
      </c>
      <c r="D6" s="61" t="s">
        <v>66</v>
      </c>
      <c r="E6" s="62">
        <v>0</v>
      </c>
      <c r="F6" s="62">
        <v>0</v>
      </c>
      <c r="G6" s="62">
        <f t="shared" si="2"/>
        <v>0</v>
      </c>
      <c r="H6" s="63">
        <f t="shared" si="3"/>
        <v>0</v>
      </c>
    </row>
    <row r="7" spans="1:8" x14ac:dyDescent="0.25">
      <c r="A7" s="3" t="s">
        <v>15</v>
      </c>
      <c r="B7" s="6" t="s">
        <v>86</v>
      </c>
      <c r="C7" s="57">
        <v>3</v>
      </c>
      <c r="D7" s="61" t="s">
        <v>87</v>
      </c>
      <c r="E7" s="62">
        <v>0</v>
      </c>
      <c r="F7" s="62">
        <v>0</v>
      </c>
      <c r="G7" s="62">
        <f t="shared" si="2"/>
        <v>0</v>
      </c>
      <c r="H7" s="63">
        <f t="shared" si="3"/>
        <v>0</v>
      </c>
    </row>
    <row r="8" spans="1:8" ht="30.6" customHeight="1" x14ac:dyDescent="0.25">
      <c r="A8" s="3" t="s">
        <v>16</v>
      </c>
      <c r="B8" s="6" t="s">
        <v>167</v>
      </c>
      <c r="C8" s="57">
        <v>1</v>
      </c>
      <c r="D8" s="89" t="s">
        <v>66</v>
      </c>
      <c r="E8" s="62">
        <v>0</v>
      </c>
      <c r="F8" s="62">
        <v>0</v>
      </c>
      <c r="G8" s="62">
        <f t="shared" si="2"/>
        <v>0</v>
      </c>
      <c r="H8" s="63">
        <f t="shared" si="3"/>
        <v>0</v>
      </c>
    </row>
    <row r="9" spans="1:8" x14ac:dyDescent="0.25">
      <c r="A9" s="4"/>
      <c r="B9" s="22" t="s">
        <v>26</v>
      </c>
      <c r="C9" s="58"/>
      <c r="D9" s="7"/>
      <c r="E9" s="7"/>
      <c r="F9" s="7"/>
      <c r="G9" s="64">
        <f>SUM(G2:G8)</f>
        <v>0</v>
      </c>
      <c r="H9" s="10">
        <f>SUM(H2:H8)</f>
        <v>0</v>
      </c>
    </row>
  </sheetData>
  <phoneticPr fontId="13" type="noConversion"/>
  <printOptions horizontalCentered="1"/>
  <pageMargins left="0.15748031496062992" right="0.15748031496062992" top="0.78740157480314965" bottom="0.74803149606299213" header="0.31496062992125984" footer="0.31496062992125984"/>
  <pageSetup paperSize="9" scale="66" orientation="portrait" horizontalDpi="1200" verticalDpi="1200" r:id="rId1"/>
  <headerFooter>
    <oddHeader>&amp;F</oddHeader>
    <oddFooter>&amp;P. oldal&amp;R&amp;A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14B8-339E-4CD8-A17C-90F9C94B394E}">
  <sheetPr>
    <pageSetUpPr fitToPage="1"/>
  </sheetPr>
  <dimension ref="A2:I11"/>
  <sheetViews>
    <sheetView zoomScaleNormal="100" workbookViewId="0">
      <selection activeCell="D18" sqref="D17:D18"/>
    </sheetView>
  </sheetViews>
  <sheetFormatPr defaultRowHeight="15" x14ac:dyDescent="0.25"/>
  <cols>
    <col min="1" max="1" width="6.5703125" customWidth="1"/>
    <col min="2" max="2" width="55" customWidth="1"/>
    <col min="3" max="3" width="10.140625" customWidth="1"/>
    <col min="5" max="5" width="14.5703125" customWidth="1"/>
    <col min="6" max="6" width="15.7109375" customWidth="1"/>
    <col min="7" max="7" width="13.28515625" customWidth="1"/>
    <col min="8" max="8" width="16.28515625" customWidth="1"/>
    <col min="9" max="9" width="45.140625" customWidth="1"/>
  </cols>
  <sheetData>
    <row r="2" spans="1:9" ht="27" customHeight="1" x14ac:dyDescent="0.25">
      <c r="A2" s="1"/>
      <c r="C2" s="56"/>
    </row>
    <row r="3" spans="1:9" s="49" customFormat="1" ht="16.149999999999999" customHeight="1" x14ac:dyDescent="0.25">
      <c r="A3" s="2" t="s">
        <v>0</v>
      </c>
      <c r="B3" s="5" t="s">
        <v>1</v>
      </c>
      <c r="C3" s="59" t="s">
        <v>2</v>
      </c>
      <c r="D3" s="60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/>
    </row>
    <row r="4" spans="1:9" ht="49.15" customHeight="1" x14ac:dyDescent="0.25">
      <c r="A4" s="3" t="s">
        <v>8</v>
      </c>
      <c r="B4" s="6" t="s">
        <v>58</v>
      </c>
      <c r="C4" s="85">
        <v>42.4</v>
      </c>
      <c r="D4" s="6" t="s">
        <v>9</v>
      </c>
      <c r="E4" s="16">
        <v>0</v>
      </c>
      <c r="F4" s="16">
        <v>0</v>
      </c>
      <c r="G4" s="16">
        <f t="shared" ref="G4:G10" si="0">E4*C4</f>
        <v>0</v>
      </c>
      <c r="H4" s="17">
        <f t="shared" ref="H4:H10" si="1">C4*F4</f>
        <v>0</v>
      </c>
    </row>
    <row r="5" spans="1:9" ht="36" customHeight="1" x14ac:dyDescent="0.25">
      <c r="A5" s="3" t="s">
        <v>10</v>
      </c>
      <c r="B5" s="6" t="s">
        <v>181</v>
      </c>
      <c r="C5" s="85">
        <v>67.8</v>
      </c>
      <c r="D5" s="6" t="s">
        <v>9</v>
      </c>
      <c r="E5" s="16">
        <v>0</v>
      </c>
      <c r="F5" s="16">
        <v>0</v>
      </c>
      <c r="G5" s="16">
        <f t="shared" si="0"/>
        <v>0</v>
      </c>
      <c r="H5" s="17">
        <f t="shared" si="1"/>
        <v>0</v>
      </c>
    </row>
    <row r="6" spans="1:9" ht="49.15" customHeight="1" x14ac:dyDescent="0.25">
      <c r="A6" s="3" t="s">
        <v>11</v>
      </c>
      <c r="B6" s="6" t="s">
        <v>180</v>
      </c>
      <c r="C6" s="85">
        <v>2.36</v>
      </c>
      <c r="D6" s="6" t="s">
        <v>65</v>
      </c>
      <c r="E6" s="16">
        <v>0</v>
      </c>
      <c r="F6" s="16">
        <v>0</v>
      </c>
      <c r="G6" s="16">
        <f t="shared" si="0"/>
        <v>0</v>
      </c>
      <c r="H6" s="17">
        <f t="shared" si="1"/>
        <v>0</v>
      </c>
    </row>
    <row r="7" spans="1:9" ht="34.15" customHeight="1" x14ac:dyDescent="0.25">
      <c r="A7" s="3" t="s">
        <v>12</v>
      </c>
      <c r="B7" s="6" t="s">
        <v>179</v>
      </c>
      <c r="C7" s="85">
        <v>7</v>
      </c>
      <c r="D7" s="6" t="s">
        <v>14</v>
      </c>
      <c r="E7" s="16">
        <v>0</v>
      </c>
      <c r="F7" s="16">
        <v>0</v>
      </c>
      <c r="G7" s="16">
        <f t="shared" si="0"/>
        <v>0</v>
      </c>
      <c r="H7" s="17">
        <f t="shared" si="1"/>
        <v>0</v>
      </c>
    </row>
    <row r="8" spans="1:9" ht="36" customHeight="1" x14ac:dyDescent="0.25">
      <c r="A8" s="3" t="s">
        <v>13</v>
      </c>
      <c r="B8" s="6" t="s">
        <v>64</v>
      </c>
      <c r="C8" s="85">
        <v>1</v>
      </c>
      <c r="D8" s="6" t="s">
        <v>66</v>
      </c>
      <c r="E8" s="16">
        <v>0</v>
      </c>
      <c r="F8" s="16">
        <v>0</v>
      </c>
      <c r="G8" s="16">
        <f t="shared" si="0"/>
        <v>0</v>
      </c>
      <c r="H8" s="17">
        <f t="shared" si="1"/>
        <v>0</v>
      </c>
    </row>
    <row r="9" spans="1:9" ht="34.5" customHeight="1" x14ac:dyDescent="0.25">
      <c r="A9" s="3" t="s">
        <v>15</v>
      </c>
      <c r="B9" s="6" t="s">
        <v>69</v>
      </c>
      <c r="C9" s="85">
        <v>57.4</v>
      </c>
      <c r="D9" s="6" t="s">
        <v>9</v>
      </c>
      <c r="E9" s="16">
        <v>0</v>
      </c>
      <c r="F9" s="16">
        <v>0</v>
      </c>
      <c r="G9" s="16">
        <f t="shared" si="0"/>
        <v>0</v>
      </c>
      <c r="H9" s="17">
        <f t="shared" si="1"/>
        <v>0</v>
      </c>
    </row>
    <row r="10" spans="1:9" ht="34.5" customHeight="1" x14ac:dyDescent="0.25">
      <c r="A10" s="3" t="s">
        <v>16</v>
      </c>
      <c r="B10" s="6" t="s">
        <v>182</v>
      </c>
      <c r="C10" s="85">
        <v>10</v>
      </c>
      <c r="D10" s="6" t="s">
        <v>65</v>
      </c>
      <c r="E10" s="16">
        <v>0</v>
      </c>
      <c r="F10" s="16">
        <v>0</v>
      </c>
      <c r="G10" s="16">
        <f t="shared" si="0"/>
        <v>0</v>
      </c>
      <c r="H10" s="17">
        <f t="shared" si="1"/>
        <v>0</v>
      </c>
    </row>
    <row r="11" spans="1:9" x14ac:dyDescent="0.25">
      <c r="A11" s="4"/>
      <c r="B11" s="117" t="s">
        <v>26</v>
      </c>
      <c r="C11" s="118"/>
      <c r="D11" s="119"/>
      <c r="E11" s="119"/>
      <c r="F11" s="119"/>
      <c r="G11" s="120">
        <f>SUM(G4:G10)</f>
        <v>0</v>
      </c>
      <c r="H11" s="121">
        <f>SUM(H4:H10)</f>
        <v>0</v>
      </c>
    </row>
  </sheetData>
  <phoneticPr fontId="13" type="noConversion"/>
  <printOptions horizontalCentered="1"/>
  <pageMargins left="0.19685039370078741" right="0.23622047244094491" top="0.74803149606299213" bottom="0.74803149606299213" header="0.31496062992125984" footer="0.31496062992125984"/>
  <pageSetup paperSize="9" scale="71" orientation="portrait" horizontalDpi="360" verticalDpi="360" r:id="rId1"/>
  <headerFooter>
    <oddHeader>&amp;F</oddHeader>
    <oddFooter>&amp;P. oldal&amp;R&amp;A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6C4A-E0C6-4BFC-BD61-5BDE0F90683E}">
  <sheetPr>
    <pageSetUpPr fitToPage="1"/>
  </sheetPr>
  <dimension ref="A2:J59"/>
  <sheetViews>
    <sheetView topLeftCell="A52" zoomScaleNormal="100" workbookViewId="0">
      <selection activeCell="D18" sqref="D18"/>
    </sheetView>
  </sheetViews>
  <sheetFormatPr defaultRowHeight="15" x14ac:dyDescent="0.25"/>
  <cols>
    <col min="1" max="1" width="4.7109375" customWidth="1"/>
    <col min="2" max="2" width="12.28515625" customWidth="1"/>
    <col min="3" max="3" width="36.85546875" customWidth="1"/>
    <col min="4" max="4" width="7.7109375" customWidth="1"/>
    <col min="5" max="5" width="7.42578125" customWidth="1"/>
    <col min="6" max="6" width="13" customWidth="1"/>
    <col min="7" max="7" width="11.28515625" customWidth="1"/>
    <col min="8" max="8" width="13.7109375" customWidth="1"/>
    <col min="9" max="9" width="12.7109375" customWidth="1"/>
    <col min="10" max="10" width="18.42578125" customWidth="1"/>
  </cols>
  <sheetData>
    <row r="2" spans="1:10" s="49" customFormat="1" ht="19.149999999999999" customHeight="1" x14ac:dyDescent="0.25">
      <c r="A2" s="2" t="s">
        <v>0</v>
      </c>
      <c r="B2" s="151" t="s">
        <v>1</v>
      </c>
      <c r="C2" s="152"/>
      <c r="D2" s="60" t="s">
        <v>2</v>
      </c>
      <c r="E2" s="60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142</v>
      </c>
    </row>
    <row r="3" spans="1:10" ht="17.45" customHeight="1" x14ac:dyDescent="0.25">
      <c r="A3" s="90"/>
      <c r="B3" s="158" t="s">
        <v>155</v>
      </c>
      <c r="C3" s="159"/>
      <c r="D3" s="91"/>
      <c r="E3" s="92"/>
      <c r="F3" s="93"/>
      <c r="G3" s="93"/>
      <c r="H3" s="94"/>
      <c r="I3" s="94"/>
      <c r="J3" s="95"/>
    </row>
    <row r="4" spans="1:10" ht="16.5" customHeight="1" x14ac:dyDescent="0.25">
      <c r="A4" s="96" t="s">
        <v>8</v>
      </c>
      <c r="B4" s="97" t="s">
        <v>100</v>
      </c>
      <c r="C4" s="98"/>
      <c r="D4" s="99">
        <v>10</v>
      </c>
      <c r="E4" s="100" t="s">
        <v>76</v>
      </c>
      <c r="F4" s="101">
        <v>0</v>
      </c>
      <c r="G4" s="101"/>
      <c r="H4" s="102">
        <f t="shared" ref="H4:H31" si="0">(D4*F4)</f>
        <v>0</v>
      </c>
      <c r="I4" s="102">
        <f t="shared" ref="I4:I30" si="1">(D4*G4)</f>
        <v>0</v>
      </c>
      <c r="J4" s="103">
        <f t="shared" ref="J4:J32" si="2">(H4+I4)</f>
        <v>0</v>
      </c>
    </row>
    <row r="5" spans="1:10" ht="16.5" customHeight="1" x14ac:dyDescent="0.25">
      <c r="A5" s="96" t="s">
        <v>10</v>
      </c>
      <c r="B5" s="97" t="s">
        <v>101</v>
      </c>
      <c r="C5" s="98"/>
      <c r="D5" s="99">
        <v>30</v>
      </c>
      <c r="E5" s="100" t="s">
        <v>76</v>
      </c>
      <c r="F5" s="101">
        <v>0</v>
      </c>
      <c r="G5" s="101"/>
      <c r="H5" s="102">
        <f t="shared" si="0"/>
        <v>0</v>
      </c>
      <c r="I5" s="102">
        <f t="shared" si="1"/>
        <v>0</v>
      </c>
      <c r="J5" s="103">
        <f t="shared" si="2"/>
        <v>0</v>
      </c>
    </row>
    <row r="6" spans="1:10" ht="16.5" customHeight="1" x14ac:dyDescent="0.25">
      <c r="A6" s="96" t="s">
        <v>11</v>
      </c>
      <c r="B6" s="97" t="s">
        <v>102</v>
      </c>
      <c r="C6" s="98"/>
      <c r="D6" s="99">
        <v>15</v>
      </c>
      <c r="E6" s="100" t="s">
        <v>76</v>
      </c>
      <c r="F6" s="101">
        <v>0</v>
      </c>
      <c r="G6" s="101"/>
      <c r="H6" s="102">
        <f t="shared" si="0"/>
        <v>0</v>
      </c>
      <c r="I6" s="102">
        <f t="shared" si="1"/>
        <v>0</v>
      </c>
      <c r="J6" s="103">
        <f t="shared" si="2"/>
        <v>0</v>
      </c>
    </row>
    <row r="7" spans="1:10" ht="16.5" customHeight="1" x14ac:dyDescent="0.25">
      <c r="A7" s="96" t="s">
        <v>12</v>
      </c>
      <c r="B7" s="97" t="s">
        <v>103</v>
      </c>
      <c r="C7" s="98"/>
      <c r="D7" s="99">
        <v>10</v>
      </c>
      <c r="E7" s="100" t="s">
        <v>14</v>
      </c>
      <c r="F7" s="101">
        <v>0</v>
      </c>
      <c r="G7" s="101"/>
      <c r="H7" s="102">
        <f t="shared" si="0"/>
        <v>0</v>
      </c>
      <c r="I7" s="102">
        <f t="shared" si="1"/>
        <v>0</v>
      </c>
      <c r="J7" s="103">
        <f t="shared" si="2"/>
        <v>0</v>
      </c>
    </row>
    <row r="8" spans="1:10" ht="16.5" customHeight="1" x14ac:dyDescent="0.25">
      <c r="A8" s="96" t="s">
        <v>13</v>
      </c>
      <c r="B8" s="153" t="s">
        <v>104</v>
      </c>
      <c r="C8" s="153"/>
      <c r="D8" s="99">
        <v>25</v>
      </c>
      <c r="E8" s="100" t="s">
        <v>14</v>
      </c>
      <c r="F8" s="101">
        <v>0</v>
      </c>
      <c r="G8" s="101"/>
      <c r="H8" s="102">
        <f t="shared" si="0"/>
        <v>0</v>
      </c>
      <c r="I8" s="102">
        <f t="shared" si="1"/>
        <v>0</v>
      </c>
      <c r="J8" s="103">
        <f t="shared" si="2"/>
        <v>0</v>
      </c>
    </row>
    <row r="9" spans="1:10" ht="16.5" customHeight="1" x14ac:dyDescent="0.25">
      <c r="A9" s="96" t="s">
        <v>15</v>
      </c>
      <c r="B9" s="97" t="s">
        <v>105</v>
      </c>
      <c r="C9" s="98"/>
      <c r="D9" s="99">
        <v>22</v>
      </c>
      <c r="E9" s="100" t="s">
        <v>76</v>
      </c>
      <c r="F9" s="101">
        <v>0</v>
      </c>
      <c r="G9" s="101"/>
      <c r="H9" s="102">
        <f t="shared" si="0"/>
        <v>0</v>
      </c>
      <c r="I9" s="102">
        <f t="shared" si="1"/>
        <v>0</v>
      </c>
      <c r="J9" s="103">
        <f t="shared" si="2"/>
        <v>0</v>
      </c>
    </row>
    <row r="10" spans="1:10" ht="16.5" customHeight="1" x14ac:dyDescent="0.25">
      <c r="A10" s="96" t="s">
        <v>16</v>
      </c>
      <c r="B10" s="153" t="s">
        <v>106</v>
      </c>
      <c r="C10" s="153"/>
      <c r="D10" s="99">
        <v>2</v>
      </c>
      <c r="E10" s="100" t="s">
        <v>14</v>
      </c>
      <c r="F10" s="101">
        <v>0</v>
      </c>
      <c r="G10" s="101"/>
      <c r="H10" s="102">
        <f t="shared" si="0"/>
        <v>0</v>
      </c>
      <c r="I10" s="102">
        <f t="shared" si="1"/>
        <v>0</v>
      </c>
      <c r="J10" s="103">
        <f t="shared" si="2"/>
        <v>0</v>
      </c>
    </row>
    <row r="11" spans="1:10" ht="16.5" customHeight="1" x14ac:dyDescent="0.25">
      <c r="A11" s="96" t="s">
        <v>17</v>
      </c>
      <c r="B11" s="97" t="s">
        <v>162</v>
      </c>
      <c r="C11" s="98"/>
      <c r="D11" s="99">
        <v>2</v>
      </c>
      <c r="E11" s="100" t="s">
        <v>14</v>
      </c>
      <c r="F11" s="101">
        <v>0</v>
      </c>
      <c r="G11" s="101"/>
      <c r="H11" s="102">
        <f t="shared" si="0"/>
        <v>0</v>
      </c>
      <c r="I11" s="102">
        <f t="shared" si="1"/>
        <v>0</v>
      </c>
      <c r="J11" s="103">
        <f t="shared" si="2"/>
        <v>0</v>
      </c>
    </row>
    <row r="12" spans="1:10" ht="16.5" customHeight="1" x14ac:dyDescent="0.25">
      <c r="A12" s="96" t="s">
        <v>18</v>
      </c>
      <c r="B12" s="153" t="s">
        <v>107</v>
      </c>
      <c r="C12" s="153"/>
      <c r="D12" s="99">
        <v>2</v>
      </c>
      <c r="E12" s="100" t="s">
        <v>14</v>
      </c>
      <c r="F12" s="101">
        <v>0</v>
      </c>
      <c r="G12" s="101"/>
      <c r="H12" s="102">
        <f t="shared" si="0"/>
        <v>0</v>
      </c>
      <c r="I12" s="102">
        <f t="shared" si="1"/>
        <v>0</v>
      </c>
      <c r="J12" s="103">
        <f t="shared" si="2"/>
        <v>0</v>
      </c>
    </row>
    <row r="13" spans="1:10" ht="16.5" customHeight="1" x14ac:dyDescent="0.25">
      <c r="A13" s="96" t="s">
        <v>19</v>
      </c>
      <c r="B13" s="154" t="s">
        <v>108</v>
      </c>
      <c r="C13" s="154"/>
      <c r="D13" s="99">
        <v>20</v>
      </c>
      <c r="E13" s="100" t="s">
        <v>14</v>
      </c>
      <c r="F13" s="101">
        <v>0</v>
      </c>
      <c r="G13" s="101"/>
      <c r="H13" s="102">
        <f t="shared" si="0"/>
        <v>0</v>
      </c>
      <c r="I13" s="102">
        <f t="shared" si="1"/>
        <v>0</v>
      </c>
      <c r="J13" s="103">
        <f t="shared" si="2"/>
        <v>0</v>
      </c>
    </row>
    <row r="14" spans="1:10" ht="16.5" customHeight="1" x14ac:dyDescent="0.25">
      <c r="A14" s="96" t="s">
        <v>20</v>
      </c>
      <c r="B14" s="154" t="s">
        <v>110</v>
      </c>
      <c r="C14" s="154"/>
      <c r="D14" s="99">
        <v>2</v>
      </c>
      <c r="E14" s="100" t="s">
        <v>14</v>
      </c>
      <c r="F14" s="101">
        <v>0</v>
      </c>
      <c r="G14" s="101"/>
      <c r="H14" s="102">
        <f t="shared" si="0"/>
        <v>0</v>
      </c>
      <c r="I14" s="102">
        <f t="shared" si="1"/>
        <v>0</v>
      </c>
      <c r="J14" s="103">
        <f t="shared" si="2"/>
        <v>0</v>
      </c>
    </row>
    <row r="15" spans="1:10" ht="16.5" customHeight="1" x14ac:dyDescent="0.25">
      <c r="A15" s="96" t="s">
        <v>21</v>
      </c>
      <c r="B15" s="97" t="s">
        <v>183</v>
      </c>
      <c r="C15" s="98"/>
      <c r="D15" s="99">
        <v>2</v>
      </c>
      <c r="E15" s="100" t="s">
        <v>14</v>
      </c>
      <c r="F15" s="101">
        <v>0</v>
      </c>
      <c r="G15" s="101"/>
      <c r="H15" s="102">
        <f t="shared" si="0"/>
        <v>0</v>
      </c>
      <c r="I15" s="102">
        <f t="shared" si="1"/>
        <v>0</v>
      </c>
      <c r="J15" s="103">
        <f t="shared" si="2"/>
        <v>0</v>
      </c>
    </row>
    <row r="16" spans="1:10" ht="16.5" customHeight="1" x14ac:dyDescent="0.25">
      <c r="A16" s="96" t="s">
        <v>23</v>
      </c>
      <c r="B16" s="155" t="s">
        <v>111</v>
      </c>
      <c r="C16" s="155"/>
      <c r="D16" s="99">
        <v>4</v>
      </c>
      <c r="E16" s="100" t="s">
        <v>14</v>
      </c>
      <c r="F16" s="101">
        <v>0</v>
      </c>
      <c r="G16" s="101"/>
      <c r="H16" s="102">
        <f t="shared" si="0"/>
        <v>0</v>
      </c>
      <c r="I16" s="102">
        <f t="shared" si="1"/>
        <v>0</v>
      </c>
      <c r="J16" s="103">
        <f t="shared" si="2"/>
        <v>0</v>
      </c>
    </row>
    <row r="17" spans="1:10" ht="16.5" customHeight="1" x14ac:dyDescent="0.25">
      <c r="A17" s="96" t="s">
        <v>24</v>
      </c>
      <c r="B17" s="154" t="s">
        <v>133</v>
      </c>
      <c r="C17" s="154"/>
      <c r="D17" s="99">
        <v>1</v>
      </c>
      <c r="E17" s="100" t="s">
        <v>14</v>
      </c>
      <c r="F17" s="101">
        <v>0</v>
      </c>
      <c r="G17" s="101"/>
      <c r="H17" s="102">
        <f t="shared" si="0"/>
        <v>0</v>
      </c>
      <c r="I17" s="102">
        <f t="shared" si="1"/>
        <v>0</v>
      </c>
      <c r="J17" s="103">
        <f t="shared" si="2"/>
        <v>0</v>
      </c>
    </row>
    <row r="18" spans="1:10" ht="16.5" customHeight="1" x14ac:dyDescent="0.25">
      <c r="A18" s="96" t="s">
        <v>61</v>
      </c>
      <c r="B18" s="154" t="s">
        <v>112</v>
      </c>
      <c r="C18" s="154"/>
      <c r="D18" s="99">
        <v>12</v>
      </c>
      <c r="E18" s="100" t="s">
        <v>76</v>
      </c>
      <c r="F18" s="101">
        <v>0</v>
      </c>
      <c r="G18" s="101"/>
      <c r="H18" s="102">
        <f t="shared" si="0"/>
        <v>0</v>
      </c>
      <c r="I18" s="102">
        <f t="shared" si="1"/>
        <v>0</v>
      </c>
      <c r="J18" s="103">
        <f t="shared" si="2"/>
        <v>0</v>
      </c>
    </row>
    <row r="19" spans="1:10" ht="16.5" customHeight="1" x14ac:dyDescent="0.25">
      <c r="A19" s="96" t="s">
        <v>25</v>
      </c>
      <c r="B19" s="154" t="s">
        <v>113</v>
      </c>
      <c r="C19" s="154"/>
      <c r="D19" s="99">
        <v>2</v>
      </c>
      <c r="E19" s="100" t="s">
        <v>14</v>
      </c>
      <c r="F19" s="101">
        <v>0</v>
      </c>
      <c r="G19" s="101"/>
      <c r="H19" s="102">
        <f t="shared" si="0"/>
        <v>0</v>
      </c>
      <c r="I19" s="102">
        <f t="shared" si="1"/>
        <v>0</v>
      </c>
      <c r="J19" s="103">
        <f t="shared" si="2"/>
        <v>0</v>
      </c>
    </row>
    <row r="20" spans="1:10" ht="16.5" customHeight="1" x14ac:dyDescent="0.25">
      <c r="A20" s="96" t="s">
        <v>73</v>
      </c>
      <c r="B20" s="154" t="s">
        <v>134</v>
      </c>
      <c r="C20" s="154"/>
      <c r="D20" s="99">
        <v>1</v>
      </c>
      <c r="E20" s="100" t="s">
        <v>14</v>
      </c>
      <c r="F20" s="101">
        <v>0</v>
      </c>
      <c r="G20" s="101"/>
      <c r="H20" s="102">
        <f t="shared" si="0"/>
        <v>0</v>
      </c>
      <c r="I20" s="102">
        <f t="shared" si="1"/>
        <v>0</v>
      </c>
      <c r="J20" s="103">
        <f t="shared" si="2"/>
        <v>0</v>
      </c>
    </row>
    <row r="21" spans="1:10" ht="16.5" customHeight="1" x14ac:dyDescent="0.25">
      <c r="A21" s="96" t="s">
        <v>143</v>
      </c>
      <c r="B21" s="154" t="s">
        <v>135</v>
      </c>
      <c r="C21" s="154"/>
      <c r="D21" s="99">
        <v>1</v>
      </c>
      <c r="E21" s="100" t="s">
        <v>14</v>
      </c>
      <c r="F21" s="101">
        <v>0</v>
      </c>
      <c r="G21" s="101"/>
      <c r="H21" s="102">
        <f t="shared" si="0"/>
        <v>0</v>
      </c>
      <c r="I21" s="102">
        <f t="shared" si="1"/>
        <v>0</v>
      </c>
      <c r="J21" s="103">
        <f t="shared" si="2"/>
        <v>0</v>
      </c>
    </row>
    <row r="22" spans="1:10" ht="16.5" customHeight="1" x14ac:dyDescent="0.25">
      <c r="A22" s="96" t="s">
        <v>144</v>
      </c>
      <c r="B22" s="153" t="s">
        <v>114</v>
      </c>
      <c r="C22" s="153"/>
      <c r="D22" s="99">
        <v>2</v>
      </c>
      <c r="E22" s="100" t="s">
        <v>14</v>
      </c>
      <c r="F22" s="101">
        <v>0</v>
      </c>
      <c r="G22" s="101"/>
      <c r="H22" s="102">
        <f t="shared" si="0"/>
        <v>0</v>
      </c>
      <c r="I22" s="102">
        <f t="shared" si="1"/>
        <v>0</v>
      </c>
      <c r="J22" s="103">
        <f t="shared" si="2"/>
        <v>0</v>
      </c>
    </row>
    <row r="23" spans="1:10" ht="16.5" customHeight="1" x14ac:dyDescent="0.25">
      <c r="A23" s="96" t="s">
        <v>145</v>
      </c>
      <c r="B23" s="154" t="s">
        <v>136</v>
      </c>
      <c r="C23" s="154"/>
      <c r="D23" s="99">
        <v>10</v>
      </c>
      <c r="E23" s="100" t="s">
        <v>14</v>
      </c>
      <c r="F23" s="101">
        <v>0</v>
      </c>
      <c r="G23" s="101"/>
      <c r="H23" s="102">
        <f t="shared" si="0"/>
        <v>0</v>
      </c>
      <c r="I23" s="102">
        <f t="shared" si="1"/>
        <v>0</v>
      </c>
      <c r="J23" s="103">
        <f t="shared" si="2"/>
        <v>0</v>
      </c>
    </row>
    <row r="24" spans="1:10" ht="16.5" customHeight="1" x14ac:dyDescent="0.25">
      <c r="A24" s="96" t="s">
        <v>146</v>
      </c>
      <c r="B24" s="154" t="s">
        <v>115</v>
      </c>
      <c r="C24" s="154"/>
      <c r="D24" s="99">
        <v>1</v>
      </c>
      <c r="E24" s="100" t="s">
        <v>14</v>
      </c>
      <c r="F24" s="101">
        <v>0</v>
      </c>
      <c r="G24" s="101"/>
      <c r="H24" s="102">
        <f t="shared" si="0"/>
        <v>0</v>
      </c>
      <c r="I24" s="102">
        <f t="shared" si="1"/>
        <v>0</v>
      </c>
      <c r="J24" s="103">
        <f t="shared" si="2"/>
        <v>0</v>
      </c>
    </row>
    <row r="25" spans="1:10" ht="16.5" customHeight="1" x14ac:dyDescent="0.25">
      <c r="A25" s="96" t="s">
        <v>147</v>
      </c>
      <c r="B25" s="154" t="s">
        <v>116</v>
      </c>
      <c r="C25" s="154"/>
      <c r="D25" s="99">
        <v>2</v>
      </c>
      <c r="E25" s="100" t="s">
        <v>14</v>
      </c>
      <c r="F25" s="101">
        <v>0</v>
      </c>
      <c r="G25" s="101"/>
      <c r="H25" s="102">
        <f t="shared" si="0"/>
        <v>0</v>
      </c>
      <c r="I25" s="102">
        <f t="shared" si="1"/>
        <v>0</v>
      </c>
      <c r="J25" s="103">
        <f t="shared" si="2"/>
        <v>0</v>
      </c>
    </row>
    <row r="26" spans="1:10" ht="16.5" customHeight="1" x14ac:dyDescent="0.25">
      <c r="A26" s="96" t="s">
        <v>148</v>
      </c>
      <c r="B26" s="97" t="s">
        <v>118</v>
      </c>
      <c r="C26" s="98"/>
      <c r="D26" s="99">
        <v>6</v>
      </c>
      <c r="E26" s="100" t="s">
        <v>14</v>
      </c>
      <c r="F26" s="101">
        <v>0</v>
      </c>
      <c r="G26" s="101"/>
      <c r="H26" s="102">
        <f t="shared" si="0"/>
        <v>0</v>
      </c>
      <c r="I26" s="102">
        <f t="shared" si="1"/>
        <v>0</v>
      </c>
      <c r="J26" s="103">
        <f t="shared" si="2"/>
        <v>0</v>
      </c>
    </row>
    <row r="27" spans="1:10" ht="16.5" customHeight="1" x14ac:dyDescent="0.25">
      <c r="A27" s="96" t="s">
        <v>149</v>
      </c>
      <c r="B27" s="97" t="s">
        <v>140</v>
      </c>
      <c r="C27" s="98"/>
      <c r="D27" s="99">
        <v>4</v>
      </c>
      <c r="E27" s="100" t="s">
        <v>14</v>
      </c>
      <c r="F27" s="101">
        <v>0</v>
      </c>
      <c r="G27" s="101"/>
      <c r="H27" s="102">
        <f t="shared" si="0"/>
        <v>0</v>
      </c>
      <c r="I27" s="102">
        <f t="shared" si="1"/>
        <v>0</v>
      </c>
      <c r="J27" s="103">
        <f t="shared" si="2"/>
        <v>0</v>
      </c>
    </row>
    <row r="28" spans="1:10" ht="16.5" customHeight="1" x14ac:dyDescent="0.25">
      <c r="A28" s="96" t="s">
        <v>150</v>
      </c>
      <c r="B28" s="97" t="s">
        <v>138</v>
      </c>
      <c r="C28" s="98"/>
      <c r="D28" s="99">
        <v>4</v>
      </c>
      <c r="E28" s="100" t="s">
        <v>14</v>
      </c>
      <c r="F28" s="101">
        <v>0</v>
      </c>
      <c r="G28" s="101"/>
      <c r="H28" s="102">
        <f t="shared" si="0"/>
        <v>0</v>
      </c>
      <c r="I28" s="102">
        <f t="shared" si="1"/>
        <v>0</v>
      </c>
      <c r="J28" s="103">
        <f t="shared" si="2"/>
        <v>0</v>
      </c>
    </row>
    <row r="29" spans="1:10" ht="16.5" customHeight="1" x14ac:dyDescent="0.25">
      <c r="A29" s="96" t="s">
        <v>151</v>
      </c>
      <c r="B29" s="97" t="s">
        <v>139</v>
      </c>
      <c r="C29" s="98"/>
      <c r="D29" s="99">
        <v>16</v>
      </c>
      <c r="E29" s="100" t="s">
        <v>14</v>
      </c>
      <c r="F29" s="101">
        <v>0</v>
      </c>
      <c r="G29" s="101"/>
      <c r="H29" s="102">
        <f t="shared" si="0"/>
        <v>0</v>
      </c>
      <c r="I29" s="102">
        <f t="shared" si="1"/>
        <v>0</v>
      </c>
      <c r="J29" s="103">
        <f t="shared" si="2"/>
        <v>0</v>
      </c>
    </row>
    <row r="30" spans="1:10" ht="16.5" customHeight="1" x14ac:dyDescent="0.25">
      <c r="A30" s="96" t="s">
        <v>152</v>
      </c>
      <c r="B30" s="153" t="s">
        <v>120</v>
      </c>
      <c r="C30" s="153"/>
      <c r="D30" s="99">
        <v>10</v>
      </c>
      <c r="E30" s="100" t="s">
        <v>14</v>
      </c>
      <c r="F30" s="101">
        <v>0</v>
      </c>
      <c r="G30" s="101"/>
      <c r="H30" s="102">
        <f t="shared" si="0"/>
        <v>0</v>
      </c>
      <c r="I30" s="102">
        <f t="shared" si="1"/>
        <v>0</v>
      </c>
      <c r="J30" s="103">
        <f t="shared" si="2"/>
        <v>0</v>
      </c>
    </row>
    <row r="31" spans="1:10" ht="16.5" customHeight="1" x14ac:dyDescent="0.25">
      <c r="A31" s="104"/>
      <c r="B31" s="153"/>
      <c r="C31" s="153"/>
      <c r="D31" s="99"/>
      <c r="E31" s="100"/>
      <c r="F31" s="101"/>
      <c r="G31" s="101"/>
      <c r="H31" s="102">
        <f t="shared" si="0"/>
        <v>0</v>
      </c>
      <c r="I31" s="102">
        <f t="shared" ref="I31:I32" si="3">(D31*G31)</f>
        <v>0</v>
      </c>
      <c r="J31" s="103">
        <f t="shared" si="2"/>
        <v>0</v>
      </c>
    </row>
    <row r="32" spans="1:10" ht="16.5" customHeight="1" x14ac:dyDescent="0.25">
      <c r="A32" s="104"/>
      <c r="B32" s="162" t="s">
        <v>163</v>
      </c>
      <c r="C32" s="162"/>
      <c r="D32" s="99">
        <v>1</v>
      </c>
      <c r="E32" s="100" t="s">
        <v>14</v>
      </c>
      <c r="F32" s="101"/>
      <c r="G32" s="101">
        <v>0</v>
      </c>
      <c r="H32" s="101"/>
      <c r="I32" s="102">
        <f t="shared" si="3"/>
        <v>0</v>
      </c>
      <c r="J32" s="103">
        <f t="shared" si="2"/>
        <v>0</v>
      </c>
    </row>
    <row r="33" spans="1:10" ht="16.5" customHeight="1" x14ac:dyDescent="0.25">
      <c r="A33" s="104"/>
      <c r="B33" s="153"/>
      <c r="C33" s="153"/>
      <c r="D33" s="99"/>
      <c r="E33" s="100"/>
      <c r="F33" s="101"/>
      <c r="G33" s="101"/>
      <c r="H33" s="102"/>
      <c r="I33" s="102"/>
      <c r="J33" s="103"/>
    </row>
    <row r="34" spans="1:10" ht="16.5" customHeight="1" x14ac:dyDescent="0.25">
      <c r="A34" s="105"/>
      <c r="B34" s="160" t="s">
        <v>121</v>
      </c>
      <c r="C34" s="160"/>
      <c r="D34" s="99"/>
      <c r="E34" s="100"/>
      <c r="F34" s="101"/>
      <c r="G34" s="101"/>
      <c r="H34" s="102"/>
      <c r="I34" s="102"/>
      <c r="J34" s="103"/>
    </row>
    <row r="35" spans="1:10" ht="16.5" customHeight="1" x14ac:dyDescent="0.25">
      <c r="A35" s="105" t="s">
        <v>153</v>
      </c>
      <c r="B35" s="153" t="s">
        <v>122</v>
      </c>
      <c r="C35" s="153"/>
      <c r="D35" s="99">
        <v>4</v>
      </c>
      <c r="E35" s="100" t="s">
        <v>14</v>
      </c>
      <c r="F35" s="101">
        <v>0</v>
      </c>
      <c r="G35" s="101"/>
      <c r="H35" s="102">
        <f>F35*D35</f>
        <v>0</v>
      </c>
      <c r="I35" s="102">
        <v>0</v>
      </c>
      <c r="J35" s="103">
        <f>I35+H35</f>
        <v>0</v>
      </c>
    </row>
    <row r="36" spans="1:10" ht="16.5" customHeight="1" x14ac:dyDescent="0.25">
      <c r="A36" s="105" t="s">
        <v>153</v>
      </c>
      <c r="B36" s="97" t="s">
        <v>123</v>
      </c>
      <c r="C36" s="98"/>
      <c r="D36" s="99">
        <v>4</v>
      </c>
      <c r="E36" s="100" t="s">
        <v>14</v>
      </c>
      <c r="F36" s="101">
        <v>0</v>
      </c>
      <c r="G36" s="101"/>
      <c r="H36" s="102">
        <f t="shared" ref="H36:H38" si="4">F36*D36</f>
        <v>0</v>
      </c>
      <c r="I36" s="102">
        <v>0</v>
      </c>
      <c r="J36" s="103">
        <f t="shared" ref="J36:J40" si="5">I36+H36</f>
        <v>0</v>
      </c>
    </row>
    <row r="37" spans="1:10" ht="16.5" customHeight="1" x14ac:dyDescent="0.25">
      <c r="A37" s="105" t="s">
        <v>153</v>
      </c>
      <c r="B37" s="97" t="s">
        <v>124</v>
      </c>
      <c r="C37" s="98"/>
      <c r="D37" s="99">
        <v>4</v>
      </c>
      <c r="E37" s="100" t="s">
        <v>14</v>
      </c>
      <c r="F37" s="101">
        <v>0</v>
      </c>
      <c r="G37" s="101"/>
      <c r="H37" s="102">
        <f t="shared" si="4"/>
        <v>0</v>
      </c>
      <c r="I37" s="102">
        <v>0</v>
      </c>
      <c r="J37" s="103">
        <f t="shared" si="5"/>
        <v>0</v>
      </c>
    </row>
    <row r="38" spans="1:10" ht="16.5" customHeight="1" x14ac:dyDescent="0.25">
      <c r="A38" s="105" t="s">
        <v>153</v>
      </c>
      <c r="B38" s="97" t="s">
        <v>125</v>
      </c>
      <c r="C38" s="98"/>
      <c r="D38" s="99">
        <v>4</v>
      </c>
      <c r="E38" s="100" t="s">
        <v>14</v>
      </c>
      <c r="F38" s="101">
        <v>0</v>
      </c>
      <c r="G38" s="101"/>
      <c r="H38" s="102">
        <f t="shared" si="4"/>
        <v>0</v>
      </c>
      <c r="I38" s="102">
        <v>0</v>
      </c>
      <c r="J38" s="103">
        <f t="shared" si="5"/>
        <v>0</v>
      </c>
    </row>
    <row r="39" spans="1:10" ht="16.5" customHeight="1" x14ac:dyDescent="0.25">
      <c r="A39" s="105"/>
      <c r="B39" s="97"/>
      <c r="C39" s="98"/>
      <c r="D39" s="99"/>
      <c r="E39" s="100"/>
      <c r="F39" s="101"/>
      <c r="G39" s="101"/>
      <c r="H39" s="102"/>
      <c r="I39" s="102"/>
      <c r="J39" s="103"/>
    </row>
    <row r="40" spans="1:10" ht="16.5" customHeight="1" x14ac:dyDescent="0.25">
      <c r="A40" s="105"/>
      <c r="B40" s="106" t="s">
        <v>156</v>
      </c>
      <c r="C40" s="98"/>
      <c r="D40" s="99">
        <v>1</v>
      </c>
      <c r="E40" s="100" t="s">
        <v>14</v>
      </c>
      <c r="F40" s="101"/>
      <c r="G40" s="101">
        <v>0</v>
      </c>
      <c r="H40" s="102"/>
      <c r="I40" s="102">
        <v>0</v>
      </c>
      <c r="J40" s="103">
        <f t="shared" si="5"/>
        <v>0</v>
      </c>
    </row>
    <row r="41" spans="1:10" ht="16.5" customHeight="1" x14ac:dyDescent="0.25">
      <c r="A41" s="104"/>
      <c r="B41" s="97"/>
      <c r="C41" s="98"/>
      <c r="D41" s="99"/>
      <c r="E41" s="100"/>
      <c r="F41" s="101"/>
      <c r="G41" s="101"/>
      <c r="H41" s="102"/>
      <c r="I41" s="102"/>
      <c r="J41" s="103"/>
    </row>
    <row r="42" spans="1:10" ht="16.5" customHeight="1" x14ac:dyDescent="0.25">
      <c r="A42" s="104"/>
      <c r="B42" s="160" t="s">
        <v>154</v>
      </c>
      <c r="C42" s="160"/>
      <c r="D42" s="99"/>
      <c r="E42" s="100"/>
      <c r="F42" s="101"/>
      <c r="G42" s="101"/>
      <c r="H42" s="102"/>
      <c r="I42" s="102"/>
      <c r="J42" s="103"/>
    </row>
    <row r="43" spans="1:10" ht="16.5" customHeight="1" x14ac:dyDescent="0.25">
      <c r="A43" s="105" t="s">
        <v>153</v>
      </c>
      <c r="B43" s="97" t="s">
        <v>126</v>
      </c>
      <c r="C43" s="98"/>
      <c r="D43" s="99">
        <v>1</v>
      </c>
      <c r="E43" s="100" t="s">
        <v>14</v>
      </c>
      <c r="F43" s="101">
        <v>0</v>
      </c>
      <c r="G43" s="101"/>
      <c r="H43" s="102">
        <f>F43*D43</f>
        <v>0</v>
      </c>
      <c r="I43" s="102">
        <v>0</v>
      </c>
      <c r="J43" s="103">
        <f>H43+I43</f>
        <v>0</v>
      </c>
    </row>
    <row r="44" spans="1:10" ht="16.5" customHeight="1" x14ac:dyDescent="0.25">
      <c r="A44" s="105" t="s">
        <v>153</v>
      </c>
      <c r="B44" s="97" t="s">
        <v>127</v>
      </c>
      <c r="C44" s="98"/>
      <c r="D44" s="99">
        <v>2</v>
      </c>
      <c r="E44" s="100" t="s">
        <v>14</v>
      </c>
      <c r="F44" s="101">
        <v>0</v>
      </c>
      <c r="G44" s="101"/>
      <c r="H44" s="102">
        <f t="shared" ref="H44:H53" si="6">F44*D44</f>
        <v>0</v>
      </c>
      <c r="I44" s="102">
        <v>0</v>
      </c>
      <c r="J44" s="103">
        <f t="shared" ref="J44:J53" si="7">H44+I44</f>
        <v>0</v>
      </c>
    </row>
    <row r="45" spans="1:10" ht="16.5" customHeight="1" x14ac:dyDescent="0.25">
      <c r="A45" s="105" t="s">
        <v>153</v>
      </c>
      <c r="B45" s="97" t="s">
        <v>128</v>
      </c>
      <c r="C45" s="98"/>
      <c r="D45" s="99">
        <v>1</v>
      </c>
      <c r="E45" s="100" t="s">
        <v>14</v>
      </c>
      <c r="F45" s="101">
        <v>0</v>
      </c>
      <c r="G45" s="101"/>
      <c r="H45" s="102">
        <f t="shared" si="6"/>
        <v>0</v>
      </c>
      <c r="I45" s="102">
        <v>0</v>
      </c>
      <c r="J45" s="103">
        <f t="shared" si="7"/>
        <v>0</v>
      </c>
    </row>
    <row r="46" spans="1:10" ht="16.5" customHeight="1" x14ac:dyDescent="0.25">
      <c r="A46" s="105" t="s">
        <v>153</v>
      </c>
      <c r="B46" s="97" t="s">
        <v>129</v>
      </c>
      <c r="C46" s="98"/>
      <c r="D46" s="99">
        <v>1</v>
      </c>
      <c r="E46" s="100" t="s">
        <v>14</v>
      </c>
      <c r="F46" s="101">
        <v>0</v>
      </c>
      <c r="G46" s="101"/>
      <c r="H46" s="102">
        <f t="shared" si="6"/>
        <v>0</v>
      </c>
      <c r="I46" s="102">
        <v>0</v>
      </c>
      <c r="J46" s="103">
        <f t="shared" si="7"/>
        <v>0</v>
      </c>
    </row>
    <row r="47" spans="1:10" ht="16.5" customHeight="1" x14ac:dyDescent="0.25">
      <c r="A47" s="105" t="s">
        <v>153</v>
      </c>
      <c r="B47" s="97" t="s">
        <v>130</v>
      </c>
      <c r="C47" s="98"/>
      <c r="D47" s="99">
        <v>5</v>
      </c>
      <c r="E47" s="100" t="s">
        <v>14</v>
      </c>
      <c r="F47" s="101">
        <v>0</v>
      </c>
      <c r="G47" s="101"/>
      <c r="H47" s="102">
        <f t="shared" si="6"/>
        <v>0</v>
      </c>
      <c r="I47" s="102">
        <v>0</v>
      </c>
      <c r="J47" s="103">
        <f t="shared" si="7"/>
        <v>0</v>
      </c>
    </row>
    <row r="48" spans="1:10" ht="16.5" customHeight="1" x14ac:dyDescent="0.25">
      <c r="A48" s="105" t="s">
        <v>153</v>
      </c>
      <c r="B48" s="97" t="s">
        <v>124</v>
      </c>
      <c r="C48" s="98"/>
      <c r="D48" s="99">
        <v>50</v>
      </c>
      <c r="E48" s="100" t="s">
        <v>76</v>
      </c>
      <c r="F48" s="101">
        <v>0</v>
      </c>
      <c r="G48" s="101"/>
      <c r="H48" s="102">
        <f t="shared" si="6"/>
        <v>0</v>
      </c>
      <c r="I48" s="102">
        <v>0</v>
      </c>
      <c r="J48" s="103">
        <f t="shared" si="7"/>
        <v>0</v>
      </c>
    </row>
    <row r="49" spans="1:10" ht="16.5" customHeight="1" x14ac:dyDescent="0.25">
      <c r="A49" s="105" t="s">
        <v>153</v>
      </c>
      <c r="B49" s="97" t="s">
        <v>131</v>
      </c>
      <c r="C49" s="98"/>
      <c r="D49" s="99">
        <v>1</v>
      </c>
      <c r="E49" s="100" t="s">
        <v>14</v>
      </c>
      <c r="F49" s="101">
        <v>0</v>
      </c>
      <c r="G49" s="101"/>
      <c r="H49" s="102">
        <f t="shared" si="6"/>
        <v>0</v>
      </c>
      <c r="I49" s="102">
        <v>0</v>
      </c>
      <c r="J49" s="103">
        <f t="shared" si="7"/>
        <v>0</v>
      </c>
    </row>
    <row r="50" spans="1:10" ht="16.5" customHeight="1" x14ac:dyDescent="0.25">
      <c r="A50" s="105" t="s">
        <v>153</v>
      </c>
      <c r="B50" s="97" t="s">
        <v>97</v>
      </c>
      <c r="C50" s="98"/>
      <c r="D50" s="99">
        <v>16</v>
      </c>
      <c r="E50" s="100" t="s">
        <v>14</v>
      </c>
      <c r="F50" s="101">
        <v>0</v>
      </c>
      <c r="G50" s="101"/>
      <c r="H50" s="102">
        <f t="shared" si="6"/>
        <v>0</v>
      </c>
      <c r="I50" s="102">
        <v>0</v>
      </c>
      <c r="J50" s="103">
        <f t="shared" si="7"/>
        <v>0</v>
      </c>
    </row>
    <row r="51" spans="1:10" ht="16.5" customHeight="1" x14ac:dyDescent="0.25">
      <c r="A51" s="105" t="s">
        <v>153</v>
      </c>
      <c r="B51" s="97" t="s">
        <v>98</v>
      </c>
      <c r="C51" s="98"/>
      <c r="D51" s="99">
        <v>5</v>
      </c>
      <c r="E51" s="100" t="s">
        <v>14</v>
      </c>
      <c r="F51" s="101">
        <v>0</v>
      </c>
      <c r="G51" s="101"/>
      <c r="H51" s="102">
        <f t="shared" si="6"/>
        <v>0</v>
      </c>
      <c r="I51" s="102">
        <v>0</v>
      </c>
      <c r="J51" s="103">
        <f t="shared" si="7"/>
        <v>0</v>
      </c>
    </row>
    <row r="52" spans="1:10" ht="16.5" customHeight="1" x14ac:dyDescent="0.25">
      <c r="A52" s="105" t="s">
        <v>153</v>
      </c>
      <c r="B52" s="97" t="s">
        <v>96</v>
      </c>
      <c r="C52" s="98"/>
      <c r="D52" s="99">
        <v>2</v>
      </c>
      <c r="E52" s="100" t="s">
        <v>14</v>
      </c>
      <c r="F52" s="101">
        <v>0</v>
      </c>
      <c r="G52" s="101"/>
      <c r="H52" s="102">
        <f t="shared" si="6"/>
        <v>0</v>
      </c>
      <c r="I52" s="102">
        <v>0</v>
      </c>
      <c r="J52" s="103">
        <f t="shared" si="7"/>
        <v>0</v>
      </c>
    </row>
    <row r="53" spans="1:10" ht="16.5" customHeight="1" x14ac:dyDescent="0.25">
      <c r="A53" s="105" t="s">
        <v>153</v>
      </c>
      <c r="B53" s="97" t="s">
        <v>132</v>
      </c>
      <c r="C53" s="98"/>
      <c r="D53" s="99">
        <v>1</v>
      </c>
      <c r="E53" s="100" t="s">
        <v>14</v>
      </c>
      <c r="F53" s="101">
        <v>0</v>
      </c>
      <c r="G53" s="101"/>
      <c r="H53" s="102">
        <f t="shared" si="6"/>
        <v>0</v>
      </c>
      <c r="I53" s="102">
        <v>0</v>
      </c>
      <c r="J53" s="103">
        <f t="shared" si="7"/>
        <v>0</v>
      </c>
    </row>
    <row r="54" spans="1:10" ht="16.5" customHeight="1" x14ac:dyDescent="0.25">
      <c r="A54" s="104"/>
      <c r="B54" s="97"/>
      <c r="C54" s="98"/>
      <c r="D54" s="99"/>
      <c r="E54" s="100"/>
      <c r="F54" s="101"/>
      <c r="G54" s="101"/>
      <c r="H54" s="102"/>
      <c r="I54" s="102"/>
      <c r="J54" s="103"/>
    </row>
    <row r="55" spans="1:10" ht="16.5" customHeight="1" x14ac:dyDescent="0.25">
      <c r="A55" s="104"/>
      <c r="B55" s="161" t="s">
        <v>157</v>
      </c>
      <c r="C55" s="161"/>
      <c r="D55" s="99"/>
      <c r="E55" s="100"/>
      <c r="F55" s="101"/>
      <c r="G55" s="101">
        <v>0</v>
      </c>
      <c r="H55" s="102"/>
      <c r="I55" s="102">
        <v>0</v>
      </c>
      <c r="J55" s="103">
        <f>SUM(I55)</f>
        <v>0</v>
      </c>
    </row>
    <row r="56" spans="1:10" ht="16.5" customHeight="1" x14ac:dyDescent="0.25">
      <c r="A56" s="104"/>
      <c r="B56" s="107"/>
      <c r="C56" s="98"/>
      <c r="D56" s="99"/>
      <c r="E56" s="100"/>
      <c r="F56" s="101"/>
      <c r="G56" s="101"/>
      <c r="H56" s="102"/>
      <c r="I56" s="102"/>
      <c r="J56" s="103"/>
    </row>
    <row r="57" spans="1:10" x14ac:dyDescent="0.25">
      <c r="A57" s="83"/>
      <c r="B57" s="156" t="s">
        <v>26</v>
      </c>
      <c r="C57" s="157"/>
      <c r="D57" s="82"/>
      <c r="E57" s="7"/>
      <c r="F57" s="7"/>
      <c r="G57" s="7"/>
      <c r="H57" s="84">
        <f>SUM(H3:H56)</f>
        <v>0</v>
      </c>
      <c r="I57" s="84">
        <f>SUM(I4:I56)</f>
        <v>0</v>
      </c>
      <c r="J57" s="10">
        <f>SUM(H57:I57)</f>
        <v>0</v>
      </c>
    </row>
    <row r="58" spans="1:10" x14ac:dyDescent="0.25">
      <c r="B58" s="81"/>
      <c r="C58" s="81"/>
    </row>
    <row r="59" spans="1:10" x14ac:dyDescent="0.25">
      <c r="B59" s="81"/>
      <c r="C59" s="81"/>
    </row>
  </sheetData>
  <mergeCells count="26">
    <mergeCell ref="B57:C57"/>
    <mergeCell ref="B3:C3"/>
    <mergeCell ref="B42:C42"/>
    <mergeCell ref="B55:C55"/>
    <mergeCell ref="B30:C30"/>
    <mergeCell ref="B31:C31"/>
    <mergeCell ref="B33:C33"/>
    <mergeCell ref="B34:C34"/>
    <mergeCell ref="B35:C35"/>
    <mergeCell ref="B32:C32"/>
    <mergeCell ref="B22:C22"/>
    <mergeCell ref="B21:C21"/>
    <mergeCell ref="B23:C23"/>
    <mergeCell ref="B24:C24"/>
    <mergeCell ref="B25:C25"/>
    <mergeCell ref="B14:C14"/>
    <mergeCell ref="B16:C16"/>
    <mergeCell ref="B17:C17"/>
    <mergeCell ref="B18:C18"/>
    <mergeCell ref="B19:C19"/>
    <mergeCell ref="B20:C20"/>
    <mergeCell ref="B2:C2"/>
    <mergeCell ref="B8:C8"/>
    <mergeCell ref="B10:C10"/>
    <mergeCell ref="B12:C12"/>
    <mergeCell ref="B13:C13"/>
  </mergeCells>
  <phoneticPr fontId="13" type="noConversion"/>
  <printOptions horizontalCentered="1"/>
  <pageMargins left="0.15748031496062992" right="0.15748031496062992" top="0.74803149606299213" bottom="0.74803149606299213" header="0.31496062992125984" footer="0.31496062992125984"/>
  <pageSetup paperSize="9" scale="74" orientation="portrait" horizontalDpi="360" verticalDpi="360" r:id="rId1"/>
  <headerFooter>
    <oddHeader>&amp;F</oddHeader>
    <oddFooter>&amp;P. oldal&amp;R&amp;A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E486D-9891-4FBC-B4C0-4339DDC83F66}">
  <sheetPr>
    <pageSetUpPr fitToPage="1"/>
  </sheetPr>
  <dimension ref="A1:H20"/>
  <sheetViews>
    <sheetView topLeftCell="A7" zoomScaleNormal="100" workbookViewId="0">
      <selection activeCell="J15" sqref="J15"/>
    </sheetView>
  </sheetViews>
  <sheetFormatPr defaultRowHeight="15" x14ac:dyDescent="0.25"/>
  <cols>
    <col min="1" max="1" width="7.28515625" customWidth="1"/>
    <col min="2" max="2" width="62.7109375" customWidth="1"/>
    <col min="3" max="3" width="10.140625" customWidth="1"/>
    <col min="5" max="5" width="14.5703125" customWidth="1"/>
    <col min="6" max="6" width="15.7109375" customWidth="1"/>
    <col min="7" max="7" width="16.140625" customWidth="1"/>
    <col min="8" max="8" width="18" customWidth="1"/>
  </cols>
  <sheetData>
    <row r="1" spans="1:8" x14ac:dyDescent="0.25">
      <c r="A1" s="66" t="s">
        <v>0</v>
      </c>
      <c r="B1" s="67" t="s">
        <v>1</v>
      </c>
      <c r="C1" s="68" t="s">
        <v>2</v>
      </c>
      <c r="D1" s="67" t="s">
        <v>3</v>
      </c>
      <c r="E1" s="69" t="s">
        <v>4</v>
      </c>
      <c r="F1" s="69" t="s">
        <v>5</v>
      </c>
      <c r="G1" s="69" t="s">
        <v>6</v>
      </c>
      <c r="H1" s="69" t="s">
        <v>7</v>
      </c>
    </row>
    <row r="2" spans="1:8" ht="33" customHeight="1" x14ac:dyDescent="0.25">
      <c r="A2" s="3" t="s">
        <v>8</v>
      </c>
      <c r="B2" s="6" t="s">
        <v>70</v>
      </c>
      <c r="C2" s="85">
        <v>1</v>
      </c>
      <c r="D2" s="6" t="s">
        <v>71</v>
      </c>
      <c r="E2" s="16">
        <v>0</v>
      </c>
      <c r="F2" s="16">
        <v>0</v>
      </c>
      <c r="G2" s="16">
        <f t="shared" ref="G2:G18" si="0">E2*C2</f>
        <v>0</v>
      </c>
      <c r="H2" s="17">
        <f t="shared" ref="H2:H18" si="1">C2*F2</f>
        <v>0</v>
      </c>
    </row>
    <row r="3" spans="1:8" ht="32.450000000000003" customHeight="1" x14ac:dyDescent="0.25">
      <c r="A3" s="3" t="s">
        <v>10</v>
      </c>
      <c r="B3" s="6" t="s">
        <v>158</v>
      </c>
      <c r="C3" s="85">
        <v>2.7</v>
      </c>
      <c r="D3" s="6" t="s">
        <v>65</v>
      </c>
      <c r="E3" s="16">
        <v>0</v>
      </c>
      <c r="F3" s="16">
        <v>0</v>
      </c>
      <c r="G3" s="16">
        <f t="shared" si="0"/>
        <v>0</v>
      </c>
      <c r="H3" s="17">
        <f t="shared" si="1"/>
        <v>0</v>
      </c>
    </row>
    <row r="4" spans="1:8" ht="32.450000000000003" customHeight="1" x14ac:dyDescent="0.25">
      <c r="A4" s="3" t="s">
        <v>11</v>
      </c>
      <c r="B4" s="6" t="s">
        <v>75</v>
      </c>
      <c r="C4" s="85">
        <v>74.8</v>
      </c>
      <c r="D4" s="6" t="s">
        <v>76</v>
      </c>
      <c r="E4" s="16">
        <v>0</v>
      </c>
      <c r="F4" s="16">
        <v>0</v>
      </c>
      <c r="G4" s="16">
        <f t="shared" si="0"/>
        <v>0</v>
      </c>
      <c r="H4" s="17">
        <f t="shared" si="1"/>
        <v>0</v>
      </c>
    </row>
    <row r="5" spans="1:8" ht="46.15" customHeight="1" x14ac:dyDescent="0.25">
      <c r="A5" s="3" t="s">
        <v>12</v>
      </c>
      <c r="B5" s="6" t="s">
        <v>77</v>
      </c>
      <c r="C5" s="85">
        <v>38</v>
      </c>
      <c r="D5" s="6" t="s">
        <v>72</v>
      </c>
      <c r="E5" s="16">
        <v>0</v>
      </c>
      <c r="F5" s="16">
        <v>0</v>
      </c>
      <c r="G5" s="16">
        <f t="shared" si="0"/>
        <v>0</v>
      </c>
      <c r="H5" s="17">
        <f t="shared" si="1"/>
        <v>0</v>
      </c>
    </row>
    <row r="6" spans="1:8" ht="44.45" customHeight="1" x14ac:dyDescent="0.25">
      <c r="A6" s="3" t="s">
        <v>13</v>
      </c>
      <c r="B6" s="6" t="s">
        <v>177</v>
      </c>
      <c r="C6" s="85">
        <v>868</v>
      </c>
      <c r="D6" s="6" t="s">
        <v>76</v>
      </c>
      <c r="E6" s="16">
        <v>0</v>
      </c>
      <c r="F6" s="16">
        <v>0</v>
      </c>
      <c r="G6" s="16">
        <f t="shared" ref="G6" si="2">E6*C6</f>
        <v>0</v>
      </c>
      <c r="H6" s="17">
        <f t="shared" ref="H6" si="3">C6*F6</f>
        <v>0</v>
      </c>
    </row>
    <row r="7" spans="1:8" ht="36" customHeight="1" x14ac:dyDescent="0.25">
      <c r="A7" s="3" t="s">
        <v>15</v>
      </c>
      <c r="B7" s="6" t="s">
        <v>159</v>
      </c>
      <c r="C7" s="85">
        <v>12</v>
      </c>
      <c r="D7" s="6" t="s">
        <v>14</v>
      </c>
      <c r="E7" s="16">
        <v>0</v>
      </c>
      <c r="F7" s="16">
        <v>0</v>
      </c>
      <c r="G7" s="16">
        <f t="shared" si="0"/>
        <v>0</v>
      </c>
      <c r="H7" s="17">
        <f t="shared" si="1"/>
        <v>0</v>
      </c>
    </row>
    <row r="8" spans="1:8" ht="49.15" customHeight="1" x14ac:dyDescent="0.25">
      <c r="A8" s="3" t="s">
        <v>16</v>
      </c>
      <c r="B8" s="6" t="s">
        <v>99</v>
      </c>
      <c r="C8" s="85">
        <v>1</v>
      </c>
      <c r="D8" s="6" t="s">
        <v>71</v>
      </c>
      <c r="E8" s="16">
        <v>0</v>
      </c>
      <c r="F8" s="16">
        <v>0</v>
      </c>
      <c r="G8" s="16">
        <f t="shared" si="0"/>
        <v>0</v>
      </c>
      <c r="H8" s="17">
        <f t="shared" si="1"/>
        <v>0</v>
      </c>
    </row>
    <row r="9" spans="1:8" ht="37.15" customHeight="1" x14ac:dyDescent="0.25">
      <c r="A9" s="3" t="s">
        <v>17</v>
      </c>
      <c r="B9" s="6" t="s">
        <v>161</v>
      </c>
      <c r="C9" s="85">
        <v>1</v>
      </c>
      <c r="D9" s="6" t="s">
        <v>66</v>
      </c>
      <c r="E9" s="16">
        <v>0</v>
      </c>
      <c r="F9" s="16">
        <v>0</v>
      </c>
      <c r="G9" s="16">
        <f>E9*C9</f>
        <v>0</v>
      </c>
      <c r="H9" s="17">
        <f>C9*F9</f>
        <v>0</v>
      </c>
    </row>
    <row r="10" spans="1:8" ht="66" customHeight="1" x14ac:dyDescent="0.25">
      <c r="A10" s="3" t="s">
        <v>18</v>
      </c>
      <c r="B10" s="6" t="s">
        <v>185</v>
      </c>
      <c r="C10" s="85">
        <v>17</v>
      </c>
      <c r="D10" s="6" t="s">
        <v>14</v>
      </c>
      <c r="E10" s="16">
        <v>0</v>
      </c>
      <c r="F10" s="16">
        <v>0</v>
      </c>
      <c r="G10" s="16">
        <f>E10*C10</f>
        <v>0</v>
      </c>
      <c r="H10" s="17">
        <f>C10*F10</f>
        <v>0</v>
      </c>
    </row>
    <row r="11" spans="1:8" ht="61.15" customHeight="1" x14ac:dyDescent="0.25">
      <c r="A11" s="3" t="s">
        <v>19</v>
      </c>
      <c r="B11" s="6" t="s">
        <v>200</v>
      </c>
      <c r="C11" s="85">
        <v>1</v>
      </c>
      <c r="D11" s="6" t="s">
        <v>71</v>
      </c>
      <c r="E11" s="16">
        <v>0</v>
      </c>
      <c r="F11" s="16">
        <v>0</v>
      </c>
      <c r="G11" s="16">
        <f t="shared" si="0"/>
        <v>0</v>
      </c>
      <c r="H11" s="17">
        <f t="shared" si="1"/>
        <v>0</v>
      </c>
    </row>
    <row r="12" spans="1:8" ht="54.6" customHeight="1" x14ac:dyDescent="0.25">
      <c r="A12" s="3" t="s">
        <v>20</v>
      </c>
      <c r="B12" s="6" t="s">
        <v>199</v>
      </c>
      <c r="C12" s="85">
        <v>1</v>
      </c>
      <c r="D12" s="6" t="s">
        <v>71</v>
      </c>
      <c r="E12" s="16">
        <v>0</v>
      </c>
      <c r="F12" s="16">
        <v>0</v>
      </c>
      <c r="G12" s="16">
        <f t="shared" ref="G12" si="4">E12*C12</f>
        <v>0</v>
      </c>
      <c r="H12" s="17">
        <f t="shared" ref="H12" si="5">C12*F12</f>
        <v>0</v>
      </c>
    </row>
    <row r="13" spans="1:8" ht="35.450000000000003" customHeight="1" x14ac:dyDescent="0.25">
      <c r="A13" s="3" t="s">
        <v>21</v>
      </c>
      <c r="B13" s="6" t="s">
        <v>78</v>
      </c>
      <c r="C13" s="85">
        <v>1</v>
      </c>
      <c r="D13" s="6" t="s">
        <v>66</v>
      </c>
      <c r="E13" s="16">
        <v>0</v>
      </c>
      <c r="F13" s="16">
        <v>0</v>
      </c>
      <c r="G13" s="16">
        <f t="shared" si="0"/>
        <v>0</v>
      </c>
      <c r="H13" s="17">
        <f t="shared" si="1"/>
        <v>0</v>
      </c>
    </row>
    <row r="14" spans="1:8" ht="33" customHeight="1" x14ac:dyDescent="0.25">
      <c r="A14" s="3" t="s">
        <v>23</v>
      </c>
      <c r="B14" s="6" t="s">
        <v>79</v>
      </c>
      <c r="C14" s="85">
        <v>59</v>
      </c>
      <c r="D14" s="6" t="s">
        <v>14</v>
      </c>
      <c r="E14" s="16">
        <v>0</v>
      </c>
      <c r="F14" s="16">
        <v>0</v>
      </c>
      <c r="G14" s="16">
        <f>E14*C14</f>
        <v>0</v>
      </c>
      <c r="H14" s="17">
        <f>C14*F14</f>
        <v>0</v>
      </c>
    </row>
    <row r="15" spans="1:8" ht="47.45" customHeight="1" x14ac:dyDescent="0.25">
      <c r="A15" s="3" t="s">
        <v>24</v>
      </c>
      <c r="B15" s="6" t="s">
        <v>160</v>
      </c>
      <c r="C15" s="85">
        <v>1</v>
      </c>
      <c r="D15" s="6" t="s">
        <v>66</v>
      </c>
      <c r="E15" s="16">
        <v>0</v>
      </c>
      <c r="F15" s="16">
        <v>0</v>
      </c>
      <c r="G15" s="16">
        <f t="shared" si="0"/>
        <v>0</v>
      </c>
      <c r="H15" s="17">
        <f t="shared" si="1"/>
        <v>0</v>
      </c>
    </row>
    <row r="16" spans="1:8" ht="36" customHeight="1" x14ac:dyDescent="0.25">
      <c r="A16" s="3" t="s">
        <v>61</v>
      </c>
      <c r="B16" s="6" t="s">
        <v>168</v>
      </c>
      <c r="C16" s="85">
        <v>1</v>
      </c>
      <c r="D16" s="6" t="s">
        <v>66</v>
      </c>
      <c r="E16" s="16">
        <v>0</v>
      </c>
      <c r="F16" s="16">
        <v>0</v>
      </c>
      <c r="G16" s="16">
        <f t="shared" si="0"/>
        <v>0</v>
      </c>
      <c r="H16" s="17">
        <f t="shared" si="1"/>
        <v>0</v>
      </c>
    </row>
    <row r="17" spans="1:8" ht="33.6" customHeight="1" x14ac:dyDescent="0.25">
      <c r="A17" s="3" t="s">
        <v>25</v>
      </c>
      <c r="B17" s="6" t="s">
        <v>80</v>
      </c>
      <c r="C17" s="85">
        <v>2</v>
      </c>
      <c r="D17" s="6" t="s">
        <v>14</v>
      </c>
      <c r="E17" s="16">
        <v>0</v>
      </c>
      <c r="F17" s="16">
        <v>0</v>
      </c>
      <c r="G17" s="16">
        <f t="shared" si="0"/>
        <v>0</v>
      </c>
      <c r="H17" s="17">
        <f t="shared" si="1"/>
        <v>0</v>
      </c>
    </row>
    <row r="18" spans="1:8" ht="33.6" customHeight="1" x14ac:dyDescent="0.25">
      <c r="A18" s="3" t="s">
        <v>73</v>
      </c>
      <c r="B18" s="6" t="s">
        <v>74</v>
      </c>
      <c r="C18" s="85">
        <v>3.96</v>
      </c>
      <c r="D18" s="6" t="s">
        <v>65</v>
      </c>
      <c r="E18" s="16">
        <v>0</v>
      </c>
      <c r="F18" s="16">
        <v>0</v>
      </c>
      <c r="G18" s="16">
        <f t="shared" si="0"/>
        <v>0</v>
      </c>
      <c r="H18" s="17">
        <f t="shared" si="1"/>
        <v>0</v>
      </c>
    </row>
    <row r="19" spans="1:8" x14ac:dyDescent="0.25">
      <c r="A19" s="70"/>
      <c r="B19" s="71" t="s">
        <v>26</v>
      </c>
      <c r="C19" s="72"/>
      <c r="D19" s="73"/>
      <c r="E19" s="74"/>
      <c r="F19" s="74"/>
      <c r="G19" s="76">
        <f>SUM(G2:G18)</f>
        <v>0</v>
      </c>
      <c r="H19" s="77">
        <f>SUM(H2:H18)</f>
        <v>0</v>
      </c>
    </row>
    <row r="20" spans="1:8" x14ac:dyDescent="0.25">
      <c r="A20" s="75"/>
      <c r="C20" s="56"/>
    </row>
  </sheetData>
  <phoneticPr fontId="13" type="noConversion"/>
  <pageMargins left="0.19685039370078741" right="0.15748031496062992" top="0.86614173228346458" bottom="0.74803149606299213" header="0.31496062992125984" footer="0.31496062992125984"/>
  <pageSetup paperSize="9" scale="66" orientation="portrait" horizontalDpi="1200" verticalDpi="1200" r:id="rId1"/>
  <headerFooter>
    <oddHeader>&amp;F</oddHeader>
    <oddFooter>&amp;P. oldal&amp;R&amp;A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EB88-70B4-4F33-A45F-3210B84ECA97}">
  <sheetPr>
    <pageSetUpPr fitToPage="1"/>
  </sheetPr>
  <dimension ref="A1:I8"/>
  <sheetViews>
    <sheetView zoomScaleNormal="100" workbookViewId="0">
      <selection activeCell="F11" sqref="F11"/>
    </sheetView>
  </sheetViews>
  <sheetFormatPr defaultRowHeight="15" x14ac:dyDescent="0.25"/>
  <cols>
    <col min="1" max="1" width="5.42578125" customWidth="1"/>
    <col min="2" max="2" width="56.7109375" customWidth="1"/>
    <col min="3" max="3" width="10" customWidth="1"/>
    <col min="5" max="5" width="14.85546875" customWidth="1"/>
    <col min="6" max="6" width="16.5703125" customWidth="1"/>
    <col min="7" max="7" width="16.42578125" customWidth="1"/>
    <col min="8" max="8" width="15.7109375" customWidth="1"/>
    <col min="9" max="9" width="56.42578125" customWidth="1"/>
  </cols>
  <sheetData>
    <row r="1" spans="1:9" x14ac:dyDescent="0.25">
      <c r="E1" s="122"/>
      <c r="F1" s="122"/>
      <c r="G1" s="122"/>
      <c r="H1" s="122"/>
    </row>
    <row r="2" spans="1:9" x14ac:dyDescent="0.25">
      <c r="A2" s="123" t="s">
        <v>0</v>
      </c>
      <c r="B2" s="123" t="s">
        <v>1</v>
      </c>
      <c r="C2" s="123" t="s">
        <v>2</v>
      </c>
      <c r="D2" s="123" t="s">
        <v>3</v>
      </c>
      <c r="E2" s="124" t="s">
        <v>4</v>
      </c>
      <c r="F2" s="124" t="s">
        <v>5</v>
      </c>
      <c r="G2" s="124" t="s">
        <v>6</v>
      </c>
      <c r="H2" s="125" t="s">
        <v>186</v>
      </c>
      <c r="I2" s="126"/>
    </row>
    <row r="3" spans="1:9" ht="35.450000000000003" customHeight="1" x14ac:dyDescent="0.25">
      <c r="A3" s="127" t="s">
        <v>8</v>
      </c>
      <c r="B3" s="131" t="s">
        <v>187</v>
      </c>
      <c r="C3" s="132">
        <v>7.5</v>
      </c>
      <c r="D3" s="131" t="s">
        <v>76</v>
      </c>
      <c r="E3" s="16">
        <v>0</v>
      </c>
      <c r="F3" s="16">
        <v>0</v>
      </c>
      <c r="G3" s="16">
        <f>C3*E3</f>
        <v>0</v>
      </c>
      <c r="H3" s="17">
        <f>C3*F3</f>
        <v>0</v>
      </c>
      <c r="I3" s="87"/>
    </row>
    <row r="4" spans="1:9" ht="53.45" customHeight="1" x14ac:dyDescent="0.25">
      <c r="A4" s="127" t="s">
        <v>10</v>
      </c>
      <c r="B4" s="6" t="s">
        <v>192</v>
      </c>
      <c r="C4" s="18">
        <v>1</v>
      </c>
      <c r="D4" s="19" t="s">
        <v>14</v>
      </c>
      <c r="E4" s="16">
        <v>0</v>
      </c>
      <c r="F4" s="16">
        <v>0</v>
      </c>
      <c r="G4" s="20">
        <f t="shared" ref="G4:G6" si="0">C4*E4</f>
        <v>0</v>
      </c>
      <c r="H4" s="21">
        <f t="shared" ref="H4:H6" si="1">C4*F4</f>
        <v>0</v>
      </c>
      <c r="I4" s="128"/>
    </row>
    <row r="5" spans="1:9" ht="45" customHeight="1" x14ac:dyDescent="0.25">
      <c r="A5" s="127" t="s">
        <v>11</v>
      </c>
      <c r="B5" s="131" t="s">
        <v>188</v>
      </c>
      <c r="C5" s="18">
        <v>2.33</v>
      </c>
      <c r="D5" s="19" t="s">
        <v>9</v>
      </c>
      <c r="E5" s="16">
        <v>0</v>
      </c>
      <c r="F5" s="16">
        <v>0</v>
      </c>
      <c r="G5" s="20">
        <f t="shared" si="0"/>
        <v>0</v>
      </c>
      <c r="H5" s="21">
        <f t="shared" si="1"/>
        <v>0</v>
      </c>
      <c r="I5" s="129"/>
    </row>
    <row r="6" spans="1:9" ht="34.15" customHeight="1" x14ac:dyDescent="0.25">
      <c r="A6" s="127" t="s">
        <v>12</v>
      </c>
      <c r="B6" s="131" t="s">
        <v>189</v>
      </c>
      <c r="C6" s="18">
        <v>14.3</v>
      </c>
      <c r="D6" s="19" t="s">
        <v>72</v>
      </c>
      <c r="E6" s="16">
        <v>0</v>
      </c>
      <c r="F6" s="16">
        <v>0</v>
      </c>
      <c r="G6" s="20">
        <f t="shared" si="0"/>
        <v>0</v>
      </c>
      <c r="H6" s="21">
        <f t="shared" si="1"/>
        <v>0</v>
      </c>
      <c r="I6" s="130"/>
    </row>
    <row r="7" spans="1:9" x14ac:dyDescent="0.25">
      <c r="A7" s="139"/>
      <c r="B7" s="133" t="s">
        <v>190</v>
      </c>
      <c r="C7" s="119"/>
      <c r="D7" s="119"/>
      <c r="E7" s="134"/>
      <c r="F7" s="135"/>
      <c r="G7" s="136">
        <f>SUM(G3:G6)</f>
        <v>0</v>
      </c>
      <c r="H7" s="137">
        <f>SUM(H3:H6)</f>
        <v>0</v>
      </c>
    </row>
    <row r="8" spans="1:9" x14ac:dyDescent="0.25">
      <c r="A8" s="138"/>
      <c r="B8" s="138"/>
      <c r="C8" s="138"/>
      <c r="D8" s="138"/>
      <c r="E8" s="138"/>
      <c r="F8" s="138"/>
      <c r="G8" s="138"/>
      <c r="H8" s="138"/>
    </row>
  </sheetData>
  <phoneticPr fontId="13" type="noConversion"/>
  <pageMargins left="0.19685039370078741" right="0.19685039370078741" top="0.9055118110236221" bottom="0.74803149606299213" header="0.31496062992125984" footer="0.31496062992125984"/>
  <pageSetup paperSize="9" scale="70" orientation="portrait" horizontalDpi="1200" verticalDpi="1200" r:id="rId1"/>
  <headerFooter>
    <oddHeader>&amp;F</oddHeader>
    <oddFooter>&amp;P. oldal&amp;R&amp;A</oddFooter>
  </headerFooter>
  <colBreaks count="1" manualBreakCount="1">
    <brk id="8" max="6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FE3D-650B-4ED3-90D0-23011EAF963C}">
  <sheetPr>
    <pageSetUpPr fitToPage="1"/>
  </sheetPr>
  <dimension ref="A1:I21"/>
  <sheetViews>
    <sheetView zoomScaleNormal="100" workbookViewId="0">
      <selection activeCell="D25" sqref="D25"/>
    </sheetView>
  </sheetViews>
  <sheetFormatPr defaultRowHeight="15" x14ac:dyDescent="0.25"/>
  <cols>
    <col min="1" max="1" width="7.5703125" customWidth="1"/>
    <col min="2" max="2" width="62.85546875" customWidth="1"/>
    <col min="3" max="3" width="10.140625" customWidth="1"/>
    <col min="5" max="5" width="14.5703125" customWidth="1"/>
    <col min="6" max="6" width="15.7109375" customWidth="1"/>
    <col min="7" max="7" width="16.140625" customWidth="1"/>
    <col min="8" max="8" width="19.28515625" customWidth="1"/>
    <col min="9" max="9" width="45.140625" customWidth="1"/>
  </cols>
  <sheetData>
    <row r="1" spans="1:9" ht="16.149999999999999" customHeight="1" x14ac:dyDescent="0.25">
      <c r="A1" s="1"/>
      <c r="C1" s="56"/>
    </row>
    <row r="2" spans="1:9" s="49" customFormat="1" x14ac:dyDescent="0.25">
      <c r="A2" s="2" t="s">
        <v>0</v>
      </c>
      <c r="B2" s="5" t="s">
        <v>1</v>
      </c>
      <c r="C2" s="59" t="s">
        <v>2</v>
      </c>
      <c r="D2" s="60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/>
    </row>
    <row r="3" spans="1:9" ht="19.899999999999999" customHeight="1" x14ac:dyDescent="0.25">
      <c r="A3" s="115" t="s">
        <v>8</v>
      </c>
      <c r="B3" s="86" t="s">
        <v>164</v>
      </c>
      <c r="C3" s="116">
        <v>1</v>
      </c>
      <c r="D3" s="116" t="s">
        <v>66</v>
      </c>
      <c r="E3" s="16">
        <v>0</v>
      </c>
      <c r="F3" s="16">
        <v>0</v>
      </c>
      <c r="G3" s="16">
        <f t="shared" ref="G3:G20" si="0">E3*C3</f>
        <v>0</v>
      </c>
      <c r="H3" s="17">
        <f t="shared" ref="H3:H20" si="1">C3*F3</f>
        <v>0</v>
      </c>
    </row>
    <row r="4" spans="1:9" ht="35.450000000000003" customHeight="1" x14ac:dyDescent="0.25">
      <c r="A4" s="115" t="s">
        <v>10</v>
      </c>
      <c r="B4" s="86" t="s">
        <v>165</v>
      </c>
      <c r="C4" s="116">
        <v>0.245</v>
      </c>
      <c r="D4" s="116" t="s">
        <v>166</v>
      </c>
      <c r="E4" s="16">
        <v>0</v>
      </c>
      <c r="F4" s="16">
        <v>0</v>
      </c>
      <c r="G4" s="16">
        <f t="shared" si="0"/>
        <v>0</v>
      </c>
      <c r="H4" s="17">
        <f t="shared" si="1"/>
        <v>0</v>
      </c>
    </row>
    <row r="5" spans="1:9" ht="57" customHeight="1" x14ac:dyDescent="0.25">
      <c r="A5" s="115" t="s">
        <v>11</v>
      </c>
      <c r="B5" s="86" t="s">
        <v>184</v>
      </c>
      <c r="C5" s="116">
        <v>1.6850000000000001</v>
      </c>
      <c r="D5" s="116" t="s">
        <v>65</v>
      </c>
      <c r="E5" s="16">
        <v>0</v>
      </c>
      <c r="F5" s="16">
        <v>0</v>
      </c>
      <c r="G5" s="16">
        <f t="shared" si="0"/>
        <v>0</v>
      </c>
      <c r="H5" s="17">
        <f t="shared" si="1"/>
        <v>0</v>
      </c>
    </row>
    <row r="6" spans="1:9" ht="36" customHeight="1" x14ac:dyDescent="0.25">
      <c r="A6" s="115" t="s">
        <v>12</v>
      </c>
      <c r="B6" s="6" t="s">
        <v>174</v>
      </c>
      <c r="C6" s="85">
        <v>42.5</v>
      </c>
      <c r="D6" s="6" t="s">
        <v>9</v>
      </c>
      <c r="E6" s="16">
        <v>0</v>
      </c>
      <c r="F6" s="16">
        <v>0</v>
      </c>
      <c r="G6" s="16">
        <f t="shared" si="0"/>
        <v>0</v>
      </c>
      <c r="H6" s="17">
        <f t="shared" si="1"/>
        <v>0</v>
      </c>
    </row>
    <row r="7" spans="1:9" ht="49.15" customHeight="1" x14ac:dyDescent="0.25">
      <c r="A7" s="115" t="s">
        <v>13</v>
      </c>
      <c r="B7" s="6" t="s">
        <v>59</v>
      </c>
      <c r="C7" s="85">
        <v>42.5</v>
      </c>
      <c r="D7" s="6" t="s">
        <v>9</v>
      </c>
      <c r="E7" s="16">
        <v>0</v>
      </c>
      <c r="F7" s="16">
        <v>0</v>
      </c>
      <c r="G7" s="16">
        <f t="shared" si="0"/>
        <v>0</v>
      </c>
      <c r="H7" s="17">
        <f t="shared" si="1"/>
        <v>0</v>
      </c>
    </row>
    <row r="8" spans="1:9" ht="36.6" customHeight="1" x14ac:dyDescent="0.25">
      <c r="A8" s="115" t="s">
        <v>15</v>
      </c>
      <c r="B8" s="6" t="s">
        <v>94</v>
      </c>
      <c r="C8" s="85">
        <v>67.8</v>
      </c>
      <c r="D8" s="6" t="s">
        <v>9</v>
      </c>
      <c r="E8" s="16">
        <v>0</v>
      </c>
      <c r="F8" s="16">
        <v>0</v>
      </c>
      <c r="G8" s="16">
        <f>E8*C8</f>
        <v>0</v>
      </c>
      <c r="H8" s="17">
        <f>C8*F8</f>
        <v>0</v>
      </c>
    </row>
    <row r="9" spans="1:9" ht="48.6" customHeight="1" x14ac:dyDescent="0.25">
      <c r="A9" s="115" t="s">
        <v>16</v>
      </c>
      <c r="B9" s="6" t="s">
        <v>175</v>
      </c>
      <c r="C9" s="85">
        <v>7</v>
      </c>
      <c r="D9" s="6" t="s">
        <v>9</v>
      </c>
      <c r="E9" s="16">
        <v>0</v>
      </c>
      <c r="F9" s="16">
        <v>0</v>
      </c>
      <c r="G9" s="16">
        <f t="shared" si="0"/>
        <v>0</v>
      </c>
      <c r="H9" s="17">
        <f t="shared" si="1"/>
        <v>0</v>
      </c>
    </row>
    <row r="10" spans="1:9" ht="36" customHeight="1" x14ac:dyDescent="0.25">
      <c r="A10" s="115" t="s">
        <v>17</v>
      </c>
      <c r="B10" s="6" t="s">
        <v>93</v>
      </c>
      <c r="C10" s="85">
        <v>60.45</v>
      </c>
      <c r="D10" s="6" t="s">
        <v>9</v>
      </c>
      <c r="E10" s="16">
        <v>0</v>
      </c>
      <c r="F10" s="16">
        <v>0</v>
      </c>
      <c r="G10" s="16">
        <f t="shared" si="0"/>
        <v>0</v>
      </c>
      <c r="H10" s="17">
        <f t="shared" si="1"/>
        <v>0</v>
      </c>
    </row>
    <row r="11" spans="1:9" ht="49.15" customHeight="1" x14ac:dyDescent="0.25">
      <c r="A11" s="115" t="s">
        <v>18</v>
      </c>
      <c r="B11" s="6" t="s">
        <v>172</v>
      </c>
      <c r="C11" s="85">
        <v>6</v>
      </c>
      <c r="D11" s="6" t="s">
        <v>14</v>
      </c>
      <c r="E11" s="16">
        <v>0</v>
      </c>
      <c r="F11" s="16">
        <v>0</v>
      </c>
      <c r="G11" s="16">
        <f t="shared" si="0"/>
        <v>0</v>
      </c>
      <c r="H11" s="17">
        <f t="shared" si="1"/>
        <v>0</v>
      </c>
    </row>
    <row r="12" spans="1:9" ht="34.15" customHeight="1" x14ac:dyDescent="0.25">
      <c r="A12" s="115" t="s">
        <v>19</v>
      </c>
      <c r="B12" s="6" t="s">
        <v>92</v>
      </c>
      <c r="C12" s="85">
        <v>124.5</v>
      </c>
      <c r="D12" s="6" t="s">
        <v>9</v>
      </c>
      <c r="E12" s="16">
        <v>0</v>
      </c>
      <c r="F12" s="16">
        <v>0</v>
      </c>
      <c r="G12" s="16">
        <f t="shared" si="0"/>
        <v>0</v>
      </c>
      <c r="H12" s="17">
        <f t="shared" si="1"/>
        <v>0</v>
      </c>
    </row>
    <row r="13" spans="1:9" ht="51" customHeight="1" x14ac:dyDescent="0.25">
      <c r="A13" s="115" t="s">
        <v>20</v>
      </c>
      <c r="B13" s="6" t="s">
        <v>173</v>
      </c>
      <c r="C13" s="85">
        <v>42.5</v>
      </c>
      <c r="D13" s="6" t="s">
        <v>9</v>
      </c>
      <c r="E13" s="16">
        <v>0</v>
      </c>
      <c r="F13" s="16">
        <v>0</v>
      </c>
      <c r="G13" s="16">
        <f t="shared" si="0"/>
        <v>0</v>
      </c>
      <c r="H13" s="17">
        <f t="shared" si="1"/>
        <v>0</v>
      </c>
    </row>
    <row r="14" spans="1:9" ht="36" customHeight="1" x14ac:dyDescent="0.25">
      <c r="A14" s="115" t="s">
        <v>21</v>
      </c>
      <c r="B14" s="6" t="s">
        <v>22</v>
      </c>
      <c r="C14" s="85">
        <v>155.19999999999999</v>
      </c>
      <c r="D14" s="6" t="s">
        <v>9</v>
      </c>
      <c r="E14" s="16">
        <v>0</v>
      </c>
      <c r="F14" s="16">
        <v>0</v>
      </c>
      <c r="G14" s="16">
        <f t="shared" si="0"/>
        <v>0</v>
      </c>
      <c r="H14" s="17">
        <f t="shared" si="1"/>
        <v>0</v>
      </c>
    </row>
    <row r="15" spans="1:9" ht="49.15" customHeight="1" x14ac:dyDescent="0.25">
      <c r="A15" s="115" t="s">
        <v>23</v>
      </c>
      <c r="B15" s="6" t="s">
        <v>90</v>
      </c>
      <c r="C15" s="85">
        <v>112.7</v>
      </c>
      <c r="D15" s="6" t="s">
        <v>9</v>
      </c>
      <c r="E15" s="16">
        <v>0</v>
      </c>
      <c r="F15" s="16">
        <v>0</v>
      </c>
      <c r="G15" s="16">
        <f t="shared" si="0"/>
        <v>0</v>
      </c>
      <c r="H15" s="17">
        <f t="shared" si="1"/>
        <v>0</v>
      </c>
    </row>
    <row r="16" spans="1:9" ht="50.45" customHeight="1" x14ac:dyDescent="0.25">
      <c r="A16" s="115" t="s">
        <v>24</v>
      </c>
      <c r="B16" s="6" t="s">
        <v>60</v>
      </c>
      <c r="C16" s="85">
        <v>42.5</v>
      </c>
      <c r="D16" s="6" t="s">
        <v>9</v>
      </c>
      <c r="E16" s="16">
        <v>0</v>
      </c>
      <c r="F16" s="16">
        <v>0</v>
      </c>
      <c r="G16" s="16">
        <f>E16*C16</f>
        <v>0</v>
      </c>
      <c r="H16" s="17">
        <f>C16*F16</f>
        <v>0</v>
      </c>
    </row>
    <row r="17" spans="1:8" ht="37.15" customHeight="1" x14ac:dyDescent="0.25">
      <c r="A17" s="115" t="s">
        <v>61</v>
      </c>
      <c r="B17" s="6" t="s">
        <v>95</v>
      </c>
      <c r="C17" s="85">
        <v>10</v>
      </c>
      <c r="D17" s="6" t="s">
        <v>14</v>
      </c>
      <c r="E17" s="16">
        <v>0</v>
      </c>
      <c r="F17" s="16">
        <v>0</v>
      </c>
      <c r="G17" s="16">
        <f>E17*C17</f>
        <v>0</v>
      </c>
      <c r="H17" s="17">
        <f>C17*F17</f>
        <v>0</v>
      </c>
    </row>
    <row r="18" spans="1:8" ht="43.15" customHeight="1" x14ac:dyDescent="0.25">
      <c r="A18" s="115" t="s">
        <v>25</v>
      </c>
      <c r="B18" s="6" t="s">
        <v>204</v>
      </c>
      <c r="C18" s="85">
        <v>5</v>
      </c>
      <c r="D18" s="6" t="s">
        <v>14</v>
      </c>
      <c r="E18" s="16">
        <v>0</v>
      </c>
      <c r="F18" s="16">
        <v>0</v>
      </c>
      <c r="G18" s="16">
        <f t="shared" si="0"/>
        <v>0</v>
      </c>
      <c r="H18" s="17">
        <f t="shared" si="1"/>
        <v>0</v>
      </c>
    </row>
    <row r="19" spans="1:8" ht="46.9" customHeight="1" x14ac:dyDescent="0.25">
      <c r="A19" s="115" t="s">
        <v>73</v>
      </c>
      <c r="B19" s="6" t="s">
        <v>205</v>
      </c>
      <c r="C19" s="85">
        <v>4</v>
      </c>
      <c r="D19" s="6" t="s">
        <v>14</v>
      </c>
      <c r="E19" s="16">
        <v>0</v>
      </c>
      <c r="F19" s="16">
        <v>0</v>
      </c>
      <c r="G19" s="16">
        <f t="shared" si="0"/>
        <v>0</v>
      </c>
      <c r="H19" s="17">
        <f t="shared" si="1"/>
        <v>0</v>
      </c>
    </row>
    <row r="20" spans="1:8" ht="34.15" customHeight="1" x14ac:dyDescent="0.25">
      <c r="A20" s="115" t="s">
        <v>143</v>
      </c>
      <c r="B20" s="6" t="s">
        <v>80</v>
      </c>
      <c r="C20" s="85">
        <v>8</v>
      </c>
      <c r="D20" s="6" t="s">
        <v>14</v>
      </c>
      <c r="E20" s="16">
        <v>0</v>
      </c>
      <c r="F20" s="16">
        <v>0</v>
      </c>
      <c r="G20" s="16">
        <f t="shared" si="0"/>
        <v>0</v>
      </c>
      <c r="H20" s="17">
        <f t="shared" si="1"/>
        <v>0</v>
      </c>
    </row>
    <row r="21" spans="1:8" x14ac:dyDescent="0.25">
      <c r="A21" s="4"/>
      <c r="B21" s="117" t="s">
        <v>26</v>
      </c>
      <c r="C21" s="118"/>
      <c r="D21" s="119"/>
      <c r="E21" s="119"/>
      <c r="F21" s="119"/>
      <c r="G21" s="120">
        <f>SUM(G3:G20)</f>
        <v>0</v>
      </c>
      <c r="H21" s="121">
        <f>SUM(H3:H20)</f>
        <v>0</v>
      </c>
    </row>
  </sheetData>
  <phoneticPr fontId="13" type="noConversion"/>
  <printOptions horizontalCentered="1"/>
  <pageMargins left="0.11811023622047245" right="0.15748031496062992" top="1.1023622047244095" bottom="0.74803149606299213" header="0.31496062992125984" footer="0.31496062992125984"/>
  <pageSetup paperSize="9" scale="66" orientation="portrait" horizontalDpi="360" verticalDpi="360" r:id="rId1"/>
  <headerFooter>
    <oddHeader>&amp;F</oddHeader>
    <oddFooter>&amp;P. oldal&amp;R&amp;A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0BE7E-C76E-4302-BE59-50D7FA535D25}">
  <sheetPr>
    <pageSetUpPr fitToPage="1"/>
  </sheetPr>
  <dimension ref="A2:L9"/>
  <sheetViews>
    <sheetView topLeftCell="A10" zoomScaleNormal="100" workbookViewId="0">
      <selection activeCell="C5" sqref="C5"/>
    </sheetView>
  </sheetViews>
  <sheetFormatPr defaultRowHeight="15" x14ac:dyDescent="0.25"/>
  <cols>
    <col min="2" max="2" width="62.85546875" customWidth="1"/>
    <col min="3" max="3" width="10.85546875" customWidth="1"/>
    <col min="5" max="5" width="13" customWidth="1"/>
    <col min="6" max="6" width="13.140625" customWidth="1"/>
    <col min="7" max="7" width="14.85546875" customWidth="1"/>
    <col min="8" max="8" width="17.140625" customWidth="1"/>
  </cols>
  <sheetData>
    <row r="2" spans="1:12" x14ac:dyDescent="0.25">
      <c r="A2" s="2" t="s">
        <v>0</v>
      </c>
      <c r="B2" s="2" t="s">
        <v>1</v>
      </c>
      <c r="C2" s="111" t="s">
        <v>2</v>
      </c>
      <c r="D2" s="2" t="s">
        <v>3</v>
      </c>
      <c r="E2" s="13" t="s">
        <v>4</v>
      </c>
      <c r="F2" s="12" t="s">
        <v>5</v>
      </c>
      <c r="G2" s="12" t="s">
        <v>6</v>
      </c>
      <c r="H2" s="12" t="s">
        <v>7</v>
      </c>
    </row>
    <row r="3" spans="1:12" ht="22.9" customHeight="1" x14ac:dyDescent="0.25">
      <c r="A3" s="14" t="s">
        <v>8</v>
      </c>
      <c r="B3" s="6" t="s">
        <v>169</v>
      </c>
      <c r="C3" s="85">
        <v>1</v>
      </c>
      <c r="D3" s="6" t="s">
        <v>66</v>
      </c>
      <c r="E3" s="16">
        <v>0</v>
      </c>
      <c r="F3" s="16">
        <v>0</v>
      </c>
      <c r="G3" s="16">
        <f t="shared" ref="G3:G8" si="0">E3*C3</f>
        <v>0</v>
      </c>
      <c r="H3" s="17">
        <f t="shared" ref="H3:H7" si="1">C3*F3</f>
        <v>0</v>
      </c>
    </row>
    <row r="4" spans="1:12" ht="79.900000000000006" customHeight="1" x14ac:dyDescent="0.25">
      <c r="A4" s="14" t="s">
        <v>10</v>
      </c>
      <c r="B4" s="6" t="s">
        <v>176</v>
      </c>
      <c r="C4" s="85">
        <f>26.7+47.49</f>
        <v>74.19</v>
      </c>
      <c r="D4" s="6" t="s">
        <v>9</v>
      </c>
      <c r="E4" s="16">
        <v>0</v>
      </c>
      <c r="F4" s="16">
        <v>0</v>
      </c>
      <c r="G4" s="16">
        <f t="shared" si="0"/>
        <v>0</v>
      </c>
      <c r="H4" s="17">
        <f t="shared" si="1"/>
        <v>0</v>
      </c>
    </row>
    <row r="5" spans="1:12" ht="65.45" customHeight="1" x14ac:dyDescent="0.25">
      <c r="A5" s="14" t="s">
        <v>11</v>
      </c>
      <c r="B5" s="6" t="s">
        <v>170</v>
      </c>
      <c r="C5" s="85">
        <v>9.7650000000000006</v>
      </c>
      <c r="D5" s="6" t="s">
        <v>9</v>
      </c>
      <c r="E5" s="16">
        <v>0</v>
      </c>
      <c r="F5" s="16">
        <v>0</v>
      </c>
      <c r="G5" s="16">
        <f t="shared" si="0"/>
        <v>0</v>
      </c>
      <c r="H5" s="17">
        <f t="shared" si="1"/>
        <v>0</v>
      </c>
    </row>
    <row r="6" spans="1:12" ht="64.900000000000006" customHeight="1" x14ac:dyDescent="0.25">
      <c r="A6" s="14" t="s">
        <v>12</v>
      </c>
      <c r="B6" s="6" t="s">
        <v>91</v>
      </c>
      <c r="C6" s="85">
        <f>129.45+47.49</f>
        <v>176.94</v>
      </c>
      <c r="D6" s="6" t="s">
        <v>9</v>
      </c>
      <c r="E6" s="16">
        <v>0</v>
      </c>
      <c r="F6" s="16">
        <v>0</v>
      </c>
      <c r="G6" s="16">
        <f t="shared" si="0"/>
        <v>0</v>
      </c>
      <c r="H6" s="17">
        <f t="shared" si="1"/>
        <v>0</v>
      </c>
      <c r="L6" s="56"/>
    </row>
    <row r="7" spans="1:12" ht="25.15" customHeight="1" x14ac:dyDescent="0.25">
      <c r="A7" s="14" t="s">
        <v>13</v>
      </c>
      <c r="B7" s="6" t="s">
        <v>178</v>
      </c>
      <c r="C7" s="85">
        <f>15.7+15.4+24+8.5+7.5+31.33+48.45+10.7+47.49</f>
        <v>209.07</v>
      </c>
      <c r="D7" s="6" t="s">
        <v>9</v>
      </c>
      <c r="E7" s="16">
        <v>0</v>
      </c>
      <c r="F7" s="16">
        <v>0</v>
      </c>
      <c r="G7" s="16">
        <f t="shared" si="0"/>
        <v>0</v>
      </c>
      <c r="H7" s="17">
        <f t="shared" si="1"/>
        <v>0</v>
      </c>
    </row>
    <row r="8" spans="1:12" ht="30.6" customHeight="1" x14ac:dyDescent="0.25">
      <c r="A8" s="14" t="s">
        <v>15</v>
      </c>
      <c r="B8" s="6" t="s">
        <v>171</v>
      </c>
      <c r="C8" s="85">
        <v>3</v>
      </c>
      <c r="D8" s="6" t="s">
        <v>14</v>
      </c>
      <c r="E8" s="16">
        <v>0</v>
      </c>
      <c r="F8" s="16">
        <v>0</v>
      </c>
      <c r="G8" s="16">
        <f t="shared" si="0"/>
        <v>0</v>
      </c>
      <c r="H8" s="17">
        <f>C8*F8</f>
        <v>0</v>
      </c>
    </row>
    <row r="9" spans="1:12" x14ac:dyDescent="0.25">
      <c r="A9" s="22"/>
      <c r="B9" s="112" t="s">
        <v>26</v>
      </c>
      <c r="C9" s="113"/>
      <c r="D9" s="114"/>
      <c r="E9" s="7"/>
      <c r="F9" s="24"/>
      <c r="G9" s="10">
        <f>SUM(G3:G8)</f>
        <v>0</v>
      </c>
      <c r="H9" s="10">
        <f>SUM(H3:H8)</f>
        <v>0</v>
      </c>
    </row>
  </sheetData>
  <phoneticPr fontId="13" type="noConversion"/>
  <pageMargins left="0.23622047244094491" right="0.23622047244094491" top="0.74803149606299213" bottom="0.74803149606299213" header="0.31496062992125984" footer="0.31496062992125984"/>
  <pageSetup paperSize="9" scale="67" orientation="portrait" horizontalDpi="1200" verticalDpi="1200" r:id="rId1"/>
  <headerFooter>
    <oddHeader>&amp;F</oddHeader>
    <oddFooter>&amp;P. oldal&amp;R&amp;A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9EAD1-5C4C-4B35-A52F-A31220C1B0A0}">
  <dimension ref="A1:J16"/>
  <sheetViews>
    <sheetView zoomScaleNormal="100" zoomScalePageLayoutView="70" workbookViewId="0">
      <selection activeCell="L14" sqref="L14"/>
    </sheetView>
  </sheetViews>
  <sheetFormatPr defaultRowHeight="15" x14ac:dyDescent="0.25"/>
  <cols>
    <col min="2" max="2" width="50" customWidth="1"/>
    <col min="3" max="3" width="10.28515625" customWidth="1"/>
    <col min="5" max="5" width="13" customWidth="1"/>
    <col min="6" max="6" width="13.140625" customWidth="1"/>
    <col min="7" max="7" width="14.85546875" customWidth="1"/>
    <col min="8" max="8" width="17.140625" customWidth="1"/>
  </cols>
  <sheetData>
    <row r="1" spans="1:10" x14ac:dyDescent="0.25">
      <c r="A1" s="11"/>
    </row>
    <row r="2" spans="1:10" x14ac:dyDescent="0.25">
      <c r="A2" s="2" t="s">
        <v>0</v>
      </c>
      <c r="B2" s="2" t="s">
        <v>1</v>
      </c>
      <c r="C2" s="12" t="s">
        <v>2</v>
      </c>
      <c r="D2" s="2" t="s">
        <v>3</v>
      </c>
      <c r="E2" s="13" t="s">
        <v>4</v>
      </c>
      <c r="F2" s="12" t="s">
        <v>5</v>
      </c>
      <c r="G2" s="12" t="s">
        <v>6</v>
      </c>
      <c r="H2" s="12" t="s">
        <v>7</v>
      </c>
    </row>
    <row r="3" spans="1:10" ht="22.15" customHeight="1" x14ac:dyDescent="0.25">
      <c r="A3" s="14" t="s">
        <v>8</v>
      </c>
      <c r="B3" s="6" t="s">
        <v>27</v>
      </c>
      <c r="C3" s="15">
        <v>1</v>
      </c>
      <c r="D3" s="6" t="s">
        <v>14</v>
      </c>
      <c r="E3" s="16">
        <v>0</v>
      </c>
      <c r="F3" s="16">
        <v>0</v>
      </c>
      <c r="G3" s="16">
        <f t="shared" ref="G3:G14" si="0">E3*C3</f>
        <v>0</v>
      </c>
      <c r="H3" s="17">
        <f>C3*F3</f>
        <v>0</v>
      </c>
    </row>
    <row r="4" spans="1:10" ht="33" customHeight="1" x14ac:dyDescent="0.25">
      <c r="A4" s="14" t="s">
        <v>10</v>
      </c>
      <c r="B4" s="6" t="s">
        <v>28</v>
      </c>
      <c r="C4" s="18">
        <v>1</v>
      </c>
      <c r="D4" s="19" t="s">
        <v>14</v>
      </c>
      <c r="E4" s="16">
        <v>0</v>
      </c>
      <c r="F4" s="16">
        <v>0</v>
      </c>
      <c r="G4" s="16">
        <f t="shared" si="0"/>
        <v>0</v>
      </c>
      <c r="H4" s="21">
        <f t="shared" ref="H4:H14" si="1">C4*F4</f>
        <v>0</v>
      </c>
    </row>
    <row r="5" spans="1:10" ht="30.6" customHeight="1" x14ac:dyDescent="0.25">
      <c r="A5" s="14" t="s">
        <v>11</v>
      </c>
      <c r="B5" s="6" t="s">
        <v>29</v>
      </c>
      <c r="C5" s="15">
        <v>1</v>
      </c>
      <c r="D5" s="6" t="s">
        <v>14</v>
      </c>
      <c r="E5" s="16">
        <v>0</v>
      </c>
      <c r="F5" s="16">
        <v>0</v>
      </c>
      <c r="G5" s="16">
        <f t="shared" si="0"/>
        <v>0</v>
      </c>
      <c r="H5" s="17">
        <f t="shared" si="1"/>
        <v>0</v>
      </c>
    </row>
    <row r="6" spans="1:10" ht="18.600000000000001" customHeight="1" x14ac:dyDescent="0.25">
      <c r="A6" s="14" t="s">
        <v>12</v>
      </c>
      <c r="B6" s="6" t="s">
        <v>109</v>
      </c>
      <c r="C6" s="15">
        <v>2</v>
      </c>
      <c r="D6" s="6" t="s">
        <v>14</v>
      </c>
      <c r="E6" s="16">
        <v>0</v>
      </c>
      <c r="F6" s="16">
        <v>0</v>
      </c>
      <c r="G6" s="16">
        <f t="shared" si="0"/>
        <v>0</v>
      </c>
      <c r="H6" s="17">
        <f t="shared" si="1"/>
        <v>0</v>
      </c>
    </row>
    <row r="7" spans="1:10" ht="18.600000000000001" customHeight="1" x14ac:dyDescent="0.25">
      <c r="A7" s="14" t="s">
        <v>13</v>
      </c>
      <c r="B7" s="6" t="s">
        <v>141</v>
      </c>
      <c r="C7" s="15">
        <v>5</v>
      </c>
      <c r="D7" s="6" t="s">
        <v>14</v>
      </c>
      <c r="E7" s="16">
        <v>0</v>
      </c>
      <c r="F7" s="16">
        <v>0</v>
      </c>
      <c r="G7" s="16">
        <f t="shared" si="0"/>
        <v>0</v>
      </c>
      <c r="H7" s="17">
        <f t="shared" si="1"/>
        <v>0</v>
      </c>
    </row>
    <row r="8" spans="1:10" ht="16.5" customHeight="1" x14ac:dyDescent="0.25">
      <c r="A8" s="14" t="s">
        <v>15</v>
      </c>
      <c r="B8" s="108" t="s">
        <v>119</v>
      </c>
      <c r="C8" s="110">
        <v>4</v>
      </c>
      <c r="D8" s="109" t="s">
        <v>14</v>
      </c>
      <c r="E8" s="16">
        <v>0</v>
      </c>
      <c r="F8" s="16">
        <v>0</v>
      </c>
      <c r="G8" s="16">
        <f t="shared" si="0"/>
        <v>0</v>
      </c>
      <c r="H8" s="17">
        <f t="shared" si="1"/>
        <v>0</v>
      </c>
      <c r="I8" s="102"/>
      <c r="J8" s="102"/>
    </row>
    <row r="9" spans="1:10" ht="16.5" customHeight="1" x14ac:dyDescent="0.25">
      <c r="A9" s="14" t="s">
        <v>16</v>
      </c>
      <c r="B9" s="108" t="s">
        <v>117</v>
      </c>
      <c r="C9" s="110">
        <v>5</v>
      </c>
      <c r="D9" s="109" t="s">
        <v>14</v>
      </c>
      <c r="E9" s="16">
        <v>0</v>
      </c>
      <c r="F9" s="16">
        <v>0</v>
      </c>
      <c r="G9" s="16">
        <f t="shared" si="0"/>
        <v>0</v>
      </c>
      <c r="H9" s="17">
        <f t="shared" si="1"/>
        <v>0</v>
      </c>
      <c r="I9" s="102"/>
      <c r="J9" s="102"/>
    </row>
    <row r="10" spans="1:10" ht="16.5" customHeight="1" x14ac:dyDescent="0.25">
      <c r="A10" s="14" t="s">
        <v>17</v>
      </c>
      <c r="B10" s="108" t="s">
        <v>137</v>
      </c>
      <c r="C10" s="110">
        <v>5</v>
      </c>
      <c r="D10" s="109" t="s">
        <v>14</v>
      </c>
      <c r="E10" s="16">
        <v>0</v>
      </c>
      <c r="F10" s="16">
        <v>0</v>
      </c>
      <c r="G10" s="16">
        <f t="shared" si="0"/>
        <v>0</v>
      </c>
      <c r="H10" s="17">
        <f t="shared" si="1"/>
        <v>0</v>
      </c>
      <c r="I10" s="102"/>
      <c r="J10" s="102"/>
    </row>
    <row r="11" spans="1:10" ht="22.15" customHeight="1" x14ac:dyDescent="0.25">
      <c r="A11" s="14" t="s">
        <v>18</v>
      </c>
      <c r="B11" s="6" t="s">
        <v>30</v>
      </c>
      <c r="C11" s="15">
        <v>5</v>
      </c>
      <c r="D11" s="6" t="s">
        <v>14</v>
      </c>
      <c r="E11" s="16">
        <v>0</v>
      </c>
      <c r="F11" s="16">
        <v>0</v>
      </c>
      <c r="G11" s="16">
        <f t="shared" si="0"/>
        <v>0</v>
      </c>
      <c r="H11" s="17">
        <f t="shared" si="1"/>
        <v>0</v>
      </c>
    </row>
    <row r="12" spans="1:10" ht="22.15" customHeight="1" x14ac:dyDescent="0.25">
      <c r="A12" s="14" t="s">
        <v>19</v>
      </c>
      <c r="B12" s="6" t="s">
        <v>31</v>
      </c>
      <c r="C12" s="15">
        <v>5</v>
      </c>
      <c r="D12" s="6" t="s">
        <v>14</v>
      </c>
      <c r="E12" s="16">
        <v>0</v>
      </c>
      <c r="F12" s="16">
        <v>0</v>
      </c>
      <c r="G12" s="16">
        <f t="shared" si="0"/>
        <v>0</v>
      </c>
      <c r="H12" s="17">
        <f t="shared" si="1"/>
        <v>0</v>
      </c>
    </row>
    <row r="13" spans="1:10" ht="31.9" customHeight="1" x14ac:dyDescent="0.25">
      <c r="A13" s="14" t="s">
        <v>20</v>
      </c>
      <c r="B13" s="6" t="s">
        <v>32</v>
      </c>
      <c r="C13" s="15">
        <v>2</v>
      </c>
      <c r="D13" s="6" t="s">
        <v>14</v>
      </c>
      <c r="E13" s="16">
        <v>0</v>
      </c>
      <c r="F13" s="16">
        <v>0</v>
      </c>
      <c r="G13" s="16">
        <f t="shared" si="0"/>
        <v>0</v>
      </c>
      <c r="H13" s="17">
        <f t="shared" si="1"/>
        <v>0</v>
      </c>
    </row>
    <row r="14" spans="1:10" ht="22.15" customHeight="1" x14ac:dyDescent="0.25">
      <c r="A14" s="14" t="s">
        <v>21</v>
      </c>
      <c r="B14" s="6" t="s">
        <v>33</v>
      </c>
      <c r="C14" s="15">
        <v>11</v>
      </c>
      <c r="D14" s="6" t="s">
        <v>14</v>
      </c>
      <c r="E14" s="16">
        <v>0</v>
      </c>
      <c r="F14" s="16">
        <v>0</v>
      </c>
      <c r="G14" s="16">
        <f t="shared" si="0"/>
        <v>0</v>
      </c>
      <c r="H14" s="17">
        <f t="shared" si="1"/>
        <v>0</v>
      </c>
    </row>
    <row r="15" spans="1:10" x14ac:dyDescent="0.25">
      <c r="A15" s="22"/>
      <c r="B15" s="23" t="s">
        <v>26</v>
      </c>
      <c r="C15" s="7"/>
      <c r="D15" s="7"/>
      <c r="E15" s="7"/>
      <c r="F15" s="24"/>
      <c r="G15" s="10">
        <f>SUM(G3:G14)</f>
        <v>0</v>
      </c>
      <c r="H15" s="10">
        <f>SUM(H3:H14)</f>
        <v>0</v>
      </c>
    </row>
    <row r="16" spans="1:10" x14ac:dyDescent="0.25">
      <c r="A16" s="11"/>
    </row>
  </sheetData>
  <phoneticPr fontId="13" type="noConversion"/>
  <printOptions horizontalCentered="1"/>
  <pageMargins left="0.11811023622047245" right="0.15748031496062992" top="1.0236220472440944" bottom="1.1811023622047245" header="0.31496062992125984" footer="0.31496062992125984"/>
  <pageSetup paperSize="9" scale="73" orientation="portrait" horizontalDpi="360" verticalDpi="360" r:id="rId1"/>
  <headerFooter>
    <oddHeader>&amp;F</oddHeader>
    <oddFooter>&amp;P. oldal&amp;R&amp;A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Összesítő</vt:lpstr>
      <vt:lpstr>Organizációs költségek</vt:lpstr>
      <vt:lpstr>Bontási munkálatok</vt:lpstr>
      <vt:lpstr>Gépészeti munkálatok</vt:lpstr>
      <vt:lpstr>Elektromosság</vt:lpstr>
      <vt:lpstr>Színpad felújítási munkálatok</vt:lpstr>
      <vt:lpstr>Vizesblokkok felújítása</vt:lpstr>
      <vt:lpstr>Szárazépítés - Festés </vt:lpstr>
      <vt:lpstr>Szaniterek</vt:lpstr>
      <vt:lpstr>'Bontási munkálatok'!Nyomtatási_terület</vt:lpstr>
      <vt:lpstr>Összesítő!Nyomtatási_terület</vt:lpstr>
      <vt:lpstr>'Színpad felújítási munkálatok'!Nyomtatási_terület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Némethné Pintér Csilla</cp:lastModifiedBy>
  <cp:lastPrinted>2025-06-17T09:31:23Z</cp:lastPrinted>
  <dcterms:created xsi:type="dcterms:W3CDTF">2024-01-10T09:54:12Z</dcterms:created>
  <dcterms:modified xsi:type="dcterms:W3CDTF">2025-06-24T06:20:43Z</dcterms:modified>
</cp:coreProperties>
</file>